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vertor systems" sheetId="1" r:id="rId1"/>
    <sheet name="1 unit - 2-3kW" sheetId="2" r:id="rId2"/>
    <sheet name="2 unit - 4.6-6kW" sheetId="3" r:id="rId3"/>
    <sheet name="3 unit - 9kW" sheetId="4" r:id="rId4"/>
    <sheet name="medium 3-6kW" sheetId="5" r:id="rId5"/>
  </sheets>
  <externalReferences>
    <externalReference r:id="rId8"/>
  </externalReferences>
  <definedNames>
    <definedName name="курс" localSheetId="3">'3 unit - 9kW'!#REF!</definedName>
    <definedName name="курс">'2 unit - 4.6-6kW'!#REF!</definedName>
    <definedName name="_xlnm.Print_Area" localSheetId="1">'1 unit - 2-3kW'!$A$1:$F$71</definedName>
    <definedName name="_xlnm.Print_Area" localSheetId="2">'2 unit - 4.6-6kW'!$A$1:$F$63</definedName>
    <definedName name="_xlnm.Print_Area" localSheetId="3">'3 unit - 9kW'!$A$1:$F$43</definedName>
  </definedNames>
  <calcPr fullCalcOnLoad="1"/>
</workbook>
</file>

<file path=xl/sharedStrings.xml><?xml version="1.0" encoding="utf-8"?>
<sst xmlns="http://schemas.openxmlformats.org/spreadsheetml/2006/main" count="553" uniqueCount="196">
  <si>
    <t xml:space="preserve">Код товара </t>
  </si>
  <si>
    <t>VFX3048E</t>
  </si>
  <si>
    <t>OBB-175-125VDC-PNL</t>
  </si>
  <si>
    <t>FW-ACA</t>
  </si>
  <si>
    <t>MATE_B</t>
  </si>
  <si>
    <t>RTS</t>
  </si>
  <si>
    <t>HUB4</t>
  </si>
  <si>
    <t>№</t>
  </si>
  <si>
    <t>FW500­AC</t>
  </si>
  <si>
    <t>FW500­DC</t>
  </si>
  <si>
    <t>FW­MP</t>
  </si>
  <si>
    <t>DCA</t>
  </si>
  <si>
    <t>FW­IOB­D­230VAC</t>
  </si>
  <si>
    <t>Наименование позиции</t>
  </si>
  <si>
    <t>FW1000­AC</t>
  </si>
  <si>
    <t>FW1000­DC</t>
  </si>
  <si>
    <t>FW­IOB­T­230/400VAC</t>
  </si>
  <si>
    <t xml:space="preserve">САУ - 8 </t>
  </si>
  <si>
    <t>Стоимость</t>
  </si>
  <si>
    <t>Цена ед.</t>
  </si>
  <si>
    <t>К-во</t>
  </si>
  <si>
    <t>Автоматический выключатель постоянного тока на 175A</t>
  </si>
  <si>
    <t>Системный контроллер черного цвета с портом RS 232</t>
  </si>
  <si>
    <t>Датчик температурный для компенсации заряда АКБ.</t>
  </si>
  <si>
    <t>ВЕНТИЛИРУЕМЫЕ</t>
  </si>
  <si>
    <t>OBB-125-125VDC-PNL</t>
  </si>
  <si>
    <t>Автоматический выключатель постоянного тока на 125A</t>
  </si>
  <si>
    <t>Коммутационный бокс постоянного тока  для 2 инверторов</t>
  </si>
  <si>
    <t>Коммутационный бокс переменного тока  для 2 инверторов</t>
  </si>
  <si>
    <t>Монтажная панель для установки 2х инверторов</t>
  </si>
  <si>
    <t>Адаптер, инвертор-монтажный бокс переменного тока</t>
  </si>
  <si>
    <t>Адаптер, инвертор-монтажный бокс постоянного тока</t>
  </si>
  <si>
    <t>Датчик для температурной компенсации заряда АКБ</t>
  </si>
  <si>
    <t>www.ValleyWinds.ru - (495) 652-0045  - info@valleywinds.ru</t>
  </si>
  <si>
    <t>Коммутатор на 4 устройства OutBack</t>
  </si>
  <si>
    <r>
      <t>ГЕРМЕТИЧНЫЕ</t>
    </r>
    <r>
      <rPr>
        <b/>
        <sz val="12"/>
        <rFont val="Arial Cyr"/>
        <family val="0"/>
      </rPr>
      <t xml:space="preserve"> (работа в условиях повышенной влажности или запыленности)</t>
    </r>
  </si>
  <si>
    <t>Фирменный комплект защиты на 2 инвертора + байпас</t>
  </si>
  <si>
    <t>VFX3024E/VFX3048E</t>
  </si>
  <si>
    <r>
      <t xml:space="preserve">Система OutBack </t>
    </r>
    <r>
      <rPr>
        <b/>
        <sz val="12"/>
        <color indexed="10"/>
        <rFont val="Arial Cyr"/>
        <family val="0"/>
      </rPr>
      <t>VFX-6000 Профи</t>
    </r>
  </si>
  <si>
    <r>
      <t>Система OutBack</t>
    </r>
    <r>
      <rPr>
        <b/>
        <sz val="12"/>
        <color indexed="10"/>
        <rFont val="Arial Cyr"/>
        <family val="0"/>
      </rPr>
      <t xml:space="preserve"> FX-4600 Профи</t>
    </r>
  </si>
  <si>
    <t>АККУМУЛЯТОРЫ</t>
  </si>
  <si>
    <t xml:space="preserve"> - для коттеджей, имеющих трехфазные электроприборы, для небольшого офиса, для торговой точки</t>
  </si>
  <si>
    <r>
      <t xml:space="preserve">Система OutBack </t>
    </r>
    <r>
      <rPr>
        <b/>
        <sz val="12"/>
        <color indexed="10"/>
        <rFont val="Arial Cyr"/>
        <family val="0"/>
      </rPr>
      <t>VFX-9000 Премиум</t>
    </r>
    <r>
      <rPr>
        <sz val="12"/>
        <rFont val="Arial Cyr"/>
        <family val="0"/>
      </rPr>
      <t xml:space="preserve"> (с комплектом FlexWare)</t>
    </r>
  </si>
  <si>
    <t>Коммутационный бокс постоянного тока  для 4 инверторов</t>
  </si>
  <si>
    <t>Коммутационный бокс переменного тока  для 4 инверторов</t>
  </si>
  <si>
    <t>Фирменный комплект защиты на 3 инвертора + байпас</t>
  </si>
  <si>
    <r>
      <t xml:space="preserve">Система OutBack </t>
    </r>
    <r>
      <rPr>
        <b/>
        <sz val="12"/>
        <color indexed="10"/>
        <rFont val="Arial Cyr"/>
        <family val="0"/>
      </rPr>
      <t>VFX-9000 Профи</t>
    </r>
  </si>
  <si>
    <t>FW350 DC-AC</t>
  </si>
  <si>
    <t xml:space="preserve">Коммутационный бокс для одного инвертора </t>
  </si>
  <si>
    <t>FW­IOB­S­230VAC</t>
  </si>
  <si>
    <t>Фирменный комплект защиты на 1 инвертор + системный байпас</t>
  </si>
  <si>
    <t xml:space="preserve">Адаптер, инвертор-монтажный бокс переменного тока (пластик) </t>
  </si>
  <si>
    <t>Коммутационный бокс для одного инвертора</t>
  </si>
  <si>
    <r>
      <t xml:space="preserve">Система OutBack </t>
    </r>
    <r>
      <rPr>
        <b/>
        <sz val="12"/>
        <color indexed="10"/>
        <rFont val="Arial Cyr"/>
        <family val="0"/>
      </rPr>
      <t>VFX-3000 Профи</t>
    </r>
  </si>
  <si>
    <r>
      <t xml:space="preserve">Система OutBack </t>
    </r>
    <r>
      <rPr>
        <b/>
        <sz val="12"/>
        <color indexed="10"/>
        <rFont val="Arial Cyr"/>
        <family val="0"/>
      </rPr>
      <t>FX-2300 Премиум</t>
    </r>
    <r>
      <rPr>
        <sz val="12"/>
        <rFont val="Arial Cyr"/>
        <family val="0"/>
      </rPr>
      <t xml:space="preserve"> (с комплектом FlexWare)</t>
    </r>
  </si>
  <si>
    <r>
      <t>Система OutBack</t>
    </r>
    <r>
      <rPr>
        <b/>
        <sz val="12"/>
        <color indexed="10"/>
        <rFont val="Arial Cyr"/>
        <family val="0"/>
      </rPr>
      <t xml:space="preserve"> FX-2300 Профи</t>
    </r>
  </si>
  <si>
    <t>4G40-75PK</t>
  </si>
  <si>
    <t xml:space="preserve">Внешний байпас 40А на инвертор 3кВт </t>
  </si>
  <si>
    <t>Обновлен:</t>
  </si>
  <si>
    <t>4G63-75PK</t>
  </si>
  <si>
    <t>Внешний байпас 63А на инвертор 6-9 кВт</t>
  </si>
  <si>
    <t>Инвертор OutBack FX 2300Вт; DC =48В, AC ~230В, 50Гц</t>
  </si>
  <si>
    <t>Инвертор OutBack VFX 3000 Вт; DC =48В, AC ~230В, 50Гц</t>
  </si>
  <si>
    <t>FX2024ET</t>
  </si>
  <si>
    <t>FX2348ET</t>
  </si>
  <si>
    <t>Инвертор OutBack 3000 Вт; DC=24 или 48В, AC ~230В, 50Гц</t>
  </si>
  <si>
    <t>Инвертор OutBack 2000Вт; DC=24В, AC ~230В, 50Гц</t>
  </si>
  <si>
    <t>Инвертор OutBack 2300Вт; DC=48В, AC ~230В, 50Гц</t>
  </si>
  <si>
    <r>
      <t xml:space="preserve">Система OutBack </t>
    </r>
    <r>
      <rPr>
        <b/>
        <sz val="12"/>
        <color indexed="10"/>
        <rFont val="Arial Cyr"/>
        <family val="0"/>
      </rPr>
      <t>VFX-3000 Премиум</t>
    </r>
    <r>
      <rPr>
        <sz val="12"/>
        <rFont val="Arial Cyr"/>
        <family val="0"/>
      </rPr>
      <t xml:space="preserve"> (с комплектом FlexWare350)</t>
    </r>
  </si>
  <si>
    <t>Стоимость с 4 аккумуляторами GEL 200А-ч (энергоемкость ~8 кВт-час)</t>
  </si>
  <si>
    <r>
      <t xml:space="preserve">Система OutBack </t>
    </r>
    <r>
      <rPr>
        <b/>
        <sz val="12"/>
        <color indexed="10"/>
        <rFont val="Arial Cyr"/>
        <family val="0"/>
      </rPr>
      <t>FX-2000 Премиум</t>
    </r>
    <r>
      <rPr>
        <sz val="12"/>
        <rFont val="Arial Cyr"/>
        <family val="0"/>
      </rPr>
      <t xml:space="preserve"> (с комплектом FlexWare350)</t>
    </r>
  </si>
  <si>
    <r>
      <t xml:space="preserve">Система OutBack </t>
    </r>
    <r>
      <rPr>
        <b/>
        <sz val="12"/>
        <color indexed="10"/>
        <rFont val="Arial Cyr"/>
        <family val="0"/>
      </rPr>
      <t>FX-2000W Профи</t>
    </r>
  </si>
  <si>
    <t xml:space="preserve"> кВт-час</t>
  </si>
  <si>
    <t>СТ - 8</t>
  </si>
  <si>
    <t>Комплекс монтажный вертикальный (4 полки по 2 аккумулятора). Габариты ГхШхВ (60х60х120см.)</t>
  </si>
  <si>
    <t>FN­DC</t>
  </si>
  <si>
    <t>Монитор заряда аккумуляторов для накопления статистики и отчетов</t>
  </si>
  <si>
    <t>Challenger G12-200</t>
  </si>
  <si>
    <t>Монитор заряда аккумуляторов для накопления статистики и отчетов (для подключения требует наличия HUB)</t>
  </si>
  <si>
    <r>
      <t xml:space="preserve">Система OutBack </t>
    </r>
    <r>
      <rPr>
        <b/>
        <sz val="12"/>
        <color indexed="10"/>
        <rFont val="Arial Cyr"/>
        <family val="0"/>
      </rPr>
      <t>VFX-6000 Премиум</t>
    </r>
    <r>
      <rPr>
        <sz val="12"/>
        <rFont val="Arial Cyr"/>
        <family val="0"/>
      </rPr>
      <t xml:space="preserve"> (с комплектом FlexWare500)</t>
    </r>
  </si>
  <si>
    <r>
      <t xml:space="preserve">Система OutBack </t>
    </r>
    <r>
      <rPr>
        <b/>
        <sz val="12"/>
        <color indexed="10"/>
        <rFont val="Arial Cyr"/>
        <family val="0"/>
      </rPr>
      <t>FX-4600 Премиум</t>
    </r>
    <r>
      <rPr>
        <sz val="12"/>
        <rFont val="Arial Cyr"/>
        <family val="0"/>
      </rPr>
      <t xml:space="preserve"> (с комплектом FlexWare500)</t>
    </r>
  </si>
  <si>
    <t xml:space="preserve"> - для котельного оборудования, для дачного дома, коттеджа без мощных насосов, для торговой точки-палатки</t>
  </si>
  <si>
    <t>ОПЦИИ для АКБ*</t>
  </si>
  <si>
    <t>* 1) Для базового комплекта из 4 АКБ использование стойки не обязательно, но желательно.
  2) Монитор заряда АКБ позволяет смотреть с контроллера MATE статистику использования батарей. Без монитора доступна только текущая информация о состоянии заряда</t>
  </si>
  <si>
    <t>Комплекс монтажный горизонтальный (2 полки по 4 аккумулятора) и крепеж панели FW350-500 (для 1-2 инверторов). Габариты ГхШхВ (52х118х133см.)</t>
  </si>
  <si>
    <t>Номинальная энергоемкость батареи:</t>
  </si>
  <si>
    <t>3 кВт</t>
  </si>
  <si>
    <t>6 кВт</t>
  </si>
  <si>
    <t>Профи комплект</t>
  </si>
  <si>
    <t>FX-2000</t>
  </si>
  <si>
    <t>FX-2300</t>
  </si>
  <si>
    <t>VFX-3000</t>
  </si>
  <si>
    <t>VFX-6000</t>
  </si>
  <si>
    <t>VFX-9000</t>
  </si>
  <si>
    <t>12В или 24В</t>
  </si>
  <si>
    <t>48В</t>
  </si>
  <si>
    <t>24В или 48В</t>
  </si>
  <si>
    <t>24В</t>
  </si>
  <si>
    <t>FX-4600</t>
  </si>
  <si>
    <t>Инвертор</t>
  </si>
  <si>
    <t xml:space="preserve">- чистый синус 
- двукратные перегрузки
- 3-х ступенчатая зарядка 23/90А </t>
  </si>
  <si>
    <t>- температурная коррекция 
- выбор типа АКБ
- автозапуск генератора</t>
  </si>
  <si>
    <t>APSX6048VR</t>
  </si>
  <si>
    <t>APSX3024SW</t>
  </si>
  <si>
    <t>Необслуживаемый GEL аккумулятор 12Вх200А-ч, 12 лет</t>
  </si>
  <si>
    <t>U батареи</t>
  </si>
  <si>
    <t>FX2012ET  FX2024ET</t>
  </si>
  <si>
    <t>VFX3024E  VFX3048E</t>
  </si>
  <si>
    <t xml:space="preserve">- чистый синус
- двукратные перегрузки
- 4-х ступенчатая зарядка 
- настраиваемый ток заряда 
- температурная коррекция </t>
  </si>
  <si>
    <r>
      <t>СИСТЕМЫ МЕДИУМ-КЛАССА</t>
    </r>
    <r>
      <rPr>
        <b/>
        <sz val="12"/>
        <color indexed="10"/>
        <rFont val="Arial Cyr"/>
        <family val="0"/>
      </rPr>
      <t xml:space="preserve"> TrippLite</t>
    </r>
  </si>
  <si>
    <r>
      <t>ОПЦИИ</t>
    </r>
    <r>
      <rPr>
        <b/>
        <sz val="12"/>
        <color indexed="10"/>
        <rFont val="Arial Cyr"/>
        <family val="0"/>
      </rPr>
      <t xml:space="preserve"> для АКБ*</t>
    </r>
  </si>
  <si>
    <t>опция 
3-фазы</t>
  </si>
  <si>
    <t>Запас энергии батареи:</t>
  </si>
  <si>
    <t>Цена</t>
  </si>
  <si>
    <r>
      <t xml:space="preserve">ТИПОВЫЕ КОМПЛЕКТЫ </t>
    </r>
    <r>
      <rPr>
        <b/>
        <sz val="12"/>
        <color indexed="10"/>
        <rFont val="Arial Cyr"/>
        <family val="0"/>
      </rPr>
      <t>АКБ к Инверторной системе</t>
    </r>
  </si>
  <si>
    <t>- прочный алюминиевый радиатор
- герметичный вариант радиатора
- работа при температуре от -40 до +60
- опции для солнечных фотоэлементов
- опции для мониторинга с ПК</t>
  </si>
  <si>
    <t>- выбор типа АКБ
- автозапуск генератора с опцией "тихий час"
- модульный (наращивание и дублирование)
- программируемые настройки режимов
- монтаж в любом положении</t>
  </si>
  <si>
    <t>Код</t>
  </si>
  <si>
    <t>Наименование</t>
  </si>
  <si>
    <t>(система)</t>
  </si>
  <si>
    <t>инвертора</t>
  </si>
  <si>
    <t>Повыш.</t>
  </si>
  <si>
    <t>надежность</t>
  </si>
  <si>
    <t>Примеч.</t>
  </si>
  <si>
    <t>звоните!</t>
  </si>
  <si>
    <t>12 кВт и больше</t>
  </si>
  <si>
    <t xml:space="preserve"> - для большинства коттеджей (базовые электроприборы), для небольшого офиса, для торговой точки</t>
  </si>
  <si>
    <t>Обновлен</t>
  </si>
  <si>
    <t xml:space="preserve"> - для котельного оборудования, для большинства коттеджей (базовые электроприборы), для торговой точки</t>
  </si>
  <si>
    <r>
      <t xml:space="preserve">Система Tripp Lite </t>
    </r>
    <r>
      <rPr>
        <b/>
        <sz val="12"/>
        <color indexed="10"/>
        <rFont val="Arial Cyr"/>
        <family val="0"/>
      </rPr>
      <t>PoverVerter-3000 Профи</t>
    </r>
  </si>
  <si>
    <t>Инвертор Tripp Lite 3000 Вт; DC =24В, AC ~230В, 50Гц чистый синус</t>
  </si>
  <si>
    <t>Стоимость с 2 аккумуляторами GEL 12Вх200А-ч (энергоемкость ~4 кВт-час)</t>
  </si>
  <si>
    <r>
      <t xml:space="preserve">Система Tripp Lite </t>
    </r>
    <r>
      <rPr>
        <b/>
        <sz val="12"/>
        <color indexed="10"/>
        <rFont val="Arial Cyr"/>
        <family val="0"/>
      </rPr>
      <t>PoverVerter-6000 Профи</t>
    </r>
  </si>
  <si>
    <t xml:space="preserve">APSX6048VR </t>
  </si>
  <si>
    <t>Инвертор Tripp Lite 6000 Вт; DC =24В, AC ~230В, 50Гц чистый синус</t>
  </si>
  <si>
    <t>OBB-250-125VDC-PNL</t>
  </si>
  <si>
    <t>Автоматический выключатель постоянного тока на 250A</t>
  </si>
  <si>
    <t>Стоимость с 4 аккумуляторами GEL 12Вх200А-ч (энергоемкость ~8 кВт-час)</t>
  </si>
  <si>
    <t>* 1) Для базового комплекта из 2-х - 4-х АКБ использование стойки не обязательно, но желательно.
  2) Монитор заряда АКБ позволяет смотреть с контроллера MATE статистику использования батарей. Без монитора доступна только текущая информация о состоянии заряда</t>
  </si>
  <si>
    <r>
      <t xml:space="preserve"> 2-МОДУЛЬНЫЕ</t>
    </r>
    <r>
      <rPr>
        <b/>
        <sz val="12"/>
        <rFont val="Arial Cyr"/>
        <family val="0"/>
      </rPr>
      <t xml:space="preserve"> инверторные системы </t>
    </r>
    <r>
      <rPr>
        <b/>
        <sz val="12"/>
        <color indexed="10"/>
        <rFont val="Arial Cyr"/>
        <family val="0"/>
      </rPr>
      <t>OutBack Power Systems</t>
    </r>
    <r>
      <rPr>
        <b/>
        <sz val="12"/>
        <rFont val="Arial Cyr"/>
        <family val="0"/>
      </rPr>
      <t xml:space="preserve"> (1-фазные)</t>
    </r>
  </si>
  <si>
    <r>
      <t xml:space="preserve"> 1-МОДУЛЬНЫЕ</t>
    </r>
    <r>
      <rPr>
        <b/>
        <sz val="12"/>
        <rFont val="Arial Cyr"/>
        <family val="0"/>
      </rPr>
      <t xml:space="preserve"> инверторные системы </t>
    </r>
    <r>
      <rPr>
        <b/>
        <sz val="12"/>
        <color indexed="10"/>
        <rFont val="Arial Cyr"/>
        <family val="0"/>
      </rPr>
      <t>OutBack Power Systems</t>
    </r>
    <r>
      <rPr>
        <b/>
        <sz val="12"/>
        <rFont val="Arial Cyr"/>
        <family val="0"/>
      </rPr>
      <t xml:space="preserve"> (1-фазные)</t>
    </r>
  </si>
  <si>
    <r>
      <t xml:space="preserve"> 3-МОДУЛЬНЫЕ</t>
    </r>
    <r>
      <rPr>
        <b/>
        <sz val="12"/>
        <rFont val="Arial Cyr"/>
        <family val="0"/>
      </rPr>
      <t xml:space="preserve"> инверторные системы </t>
    </r>
    <r>
      <rPr>
        <b/>
        <sz val="12"/>
        <color indexed="10"/>
        <rFont val="Arial Cyr"/>
        <family val="0"/>
      </rPr>
      <t>OutBack Power Systems</t>
    </r>
    <r>
      <rPr>
        <b/>
        <sz val="12"/>
        <rFont val="Arial Cyr"/>
        <family val="0"/>
      </rPr>
      <t xml:space="preserve"> (1-фазные или </t>
    </r>
    <r>
      <rPr>
        <b/>
        <sz val="12"/>
        <color indexed="10"/>
        <rFont val="Arial Cyr"/>
        <family val="0"/>
      </rPr>
      <t>3-фазные</t>
    </r>
    <r>
      <rPr>
        <b/>
        <sz val="12"/>
        <rFont val="Arial Cyr"/>
        <family val="0"/>
      </rPr>
      <t>)</t>
    </r>
  </si>
  <si>
    <r>
      <t xml:space="preserve"> Инверторные системы </t>
    </r>
    <r>
      <rPr>
        <b/>
        <sz val="12"/>
        <color indexed="10"/>
        <rFont val="Arial Cyr"/>
        <family val="0"/>
      </rPr>
      <t>TrippLite PowerVerter</t>
    </r>
    <r>
      <rPr>
        <b/>
        <sz val="12"/>
        <rFont val="Arial Cyr"/>
        <family val="0"/>
      </rPr>
      <t xml:space="preserve"> (1-фазные)</t>
    </r>
  </si>
  <si>
    <r>
      <t xml:space="preserve">СИСТЕМЫ ТОП-КЛАССА </t>
    </r>
    <r>
      <rPr>
        <b/>
        <sz val="12"/>
        <color indexed="10"/>
        <rFont val="Arial Cyr"/>
        <family val="0"/>
      </rPr>
      <t xml:space="preserve">OutBack Power System </t>
    </r>
  </si>
  <si>
    <t xml:space="preserve">Премиум комплект </t>
  </si>
  <si>
    <t>ЦЕНА</t>
  </si>
  <si>
    <t>Название</t>
  </si>
  <si>
    <t>системы</t>
  </si>
  <si>
    <t xml:space="preserve">Код </t>
  </si>
  <si>
    <r>
      <t>Инвертор</t>
    </r>
    <r>
      <rPr>
        <sz val="10"/>
        <rFont val="Arial Cyr"/>
        <family val="2"/>
      </rPr>
      <t xml:space="preserve"> </t>
    </r>
  </si>
  <si>
    <t>Вместе с АКБ</t>
  </si>
  <si>
    <t>шт.</t>
  </si>
  <si>
    <t>цена</t>
  </si>
  <si>
    <t xml:space="preserve">с АКБ </t>
  </si>
  <si>
    <t>Вместе</t>
  </si>
  <si>
    <t>Вес батар. кг</t>
  </si>
  <si>
    <t>Стоим-ть батареи</t>
  </si>
  <si>
    <t>Цена 1-го аккум-ра</t>
  </si>
  <si>
    <t>G12-</t>
  </si>
  <si>
    <t>Challenger</t>
  </si>
  <si>
    <t>Емкость батареи</t>
  </si>
  <si>
    <t>24Вх200А-ч</t>
  </si>
  <si>
    <t>24Вх400А-ч
48Вх200А-ч</t>
  </si>
  <si>
    <t>24Вх600А-ч</t>
  </si>
  <si>
    <t>24Вх800А-ч
48Вх400А-ч</t>
  </si>
  <si>
    <t>48Вх600А-ч</t>
  </si>
  <si>
    <t>48Вх800А-ч</t>
  </si>
  <si>
    <t>герметичн.</t>
  </si>
  <si>
    <t>Комплекс монтажный горизонтальный  - 2 полки по 4 аккумулятора и крепеж для панели FW350-500 (для 1-2 инверторов). Габариты ГхШхВ (52х118х133см.)</t>
  </si>
  <si>
    <t>Комплекс монтажный вертикальный - 4 полки по 2 аккумулятора. 
Габариты ГхШхВ (60х60х120см.)</t>
  </si>
  <si>
    <t>Мощность</t>
  </si>
  <si>
    <r>
      <t xml:space="preserve">2 кВт
</t>
    </r>
    <r>
      <rPr>
        <sz val="10"/>
        <rFont val="Arial Cyr"/>
        <family val="0"/>
      </rPr>
      <t>(до 3.1кВт)</t>
    </r>
    <r>
      <rPr>
        <b/>
        <sz val="10"/>
        <rFont val="Arial Cyr"/>
        <family val="0"/>
      </rPr>
      <t xml:space="preserve"> </t>
    </r>
  </si>
  <si>
    <t>номинал</t>
  </si>
  <si>
    <t>(перегруз.)</t>
  </si>
  <si>
    <t>номинал.</t>
  </si>
  <si>
    <r>
      <t xml:space="preserve">3 кВт
</t>
    </r>
    <r>
      <rPr>
        <sz val="10"/>
        <rFont val="Arial Cyr"/>
        <family val="0"/>
      </rPr>
      <t>(до 3.3кВт)</t>
    </r>
  </si>
  <si>
    <r>
      <t xml:space="preserve">2.3 кВт
</t>
    </r>
    <r>
      <rPr>
        <sz val="10"/>
        <rFont val="Arial Cyr"/>
        <family val="0"/>
      </rPr>
      <t>(до 3.1кВт)</t>
    </r>
  </si>
  <si>
    <r>
      <t xml:space="preserve">4.6 кВт
</t>
    </r>
    <r>
      <rPr>
        <sz val="10"/>
        <rFont val="Arial Cyr"/>
        <family val="0"/>
      </rPr>
      <t>(до 6.2кВт)</t>
    </r>
  </si>
  <si>
    <r>
      <t xml:space="preserve">6 кВт
</t>
    </r>
    <r>
      <rPr>
        <sz val="10"/>
        <rFont val="Arial Cyr"/>
        <family val="0"/>
      </rPr>
      <t>(до 6.6кВт)</t>
    </r>
  </si>
  <si>
    <r>
      <t xml:space="preserve">9 кВт
</t>
    </r>
    <r>
      <rPr>
        <sz val="10"/>
        <rFont val="Arial Cyr"/>
        <family val="0"/>
      </rPr>
      <t>(до 9.9кВт)</t>
    </r>
  </si>
  <si>
    <r>
      <t xml:space="preserve">* </t>
    </r>
    <r>
      <rPr>
        <b/>
        <sz val="10"/>
        <rFont val="Arial Cyr"/>
        <family val="0"/>
      </rPr>
      <t>Номинал - мощность, которую отдает при работе от АКБ</t>
    </r>
    <r>
      <rPr>
        <sz val="10"/>
        <rFont val="Arial Cyr"/>
        <family val="0"/>
      </rPr>
      <t xml:space="preserve"> непрерывно длительное время (при t окр. среды =25С). 
В скобках - мощность, которую может отдавать до срабатывания автоматической защиты от перегрева (~ 30 минут). 
Пиковая перегрузка - двукратная. </t>
    </r>
    <r>
      <rPr>
        <b/>
        <sz val="10"/>
        <rFont val="Arial Cyr"/>
        <family val="0"/>
      </rPr>
      <t xml:space="preserve">При работе транзитом от сети каждый модуль пропускает 6 кВт. </t>
    </r>
  </si>
  <si>
    <t>стандарт, 
1 модуль</t>
  </si>
  <si>
    <t>дублиров., 
2 модуля</t>
  </si>
  <si>
    <t>дублиров., 
3 модуля</t>
  </si>
  <si>
    <t>дублиров., 
4 модуля</t>
  </si>
  <si>
    <r>
      <t xml:space="preserve">ВНИМАНИЕ! 
</t>
    </r>
    <r>
      <rPr>
        <sz val="10"/>
        <color indexed="10"/>
        <rFont val="Arial Cyr"/>
        <family val="0"/>
      </rPr>
      <t xml:space="preserve">Указана стоимость </t>
    </r>
    <r>
      <rPr>
        <b/>
        <sz val="10"/>
        <color indexed="10"/>
        <rFont val="Arial Cyr"/>
        <family val="0"/>
      </rPr>
      <t>СИСТЕМЫ</t>
    </r>
    <r>
      <rPr>
        <sz val="10"/>
        <color indexed="10"/>
        <rFont val="Arial Cyr"/>
        <family val="0"/>
      </rPr>
      <t xml:space="preserve">, то есть </t>
    </r>
    <r>
      <rPr>
        <b/>
        <sz val="10"/>
        <color indexed="10"/>
        <rFont val="Arial Cyr"/>
        <family val="0"/>
      </rPr>
      <t>Инвертора, доукомплектованного:</t>
    </r>
    <r>
      <rPr>
        <sz val="10"/>
        <color indexed="10"/>
        <rFont val="Arial Cyr"/>
        <family val="0"/>
      </rPr>
      <t xml:space="preserve">
- автоматами защиты
- датчиком температурн. компенсации
- байпасом
- рекомендованными опциями</t>
    </r>
  </si>
  <si>
    <t>Напряжен.</t>
  </si>
  <si>
    <t>PV-3000</t>
  </si>
  <si>
    <t>PV-6000</t>
  </si>
  <si>
    <t>Базовый модуль-Инвертор вентилируемый 3 кВт-ный</t>
  </si>
  <si>
    <t>FX2012ET,  FX2024ET, FX2348ET</t>
  </si>
  <si>
    <t>Базовый модуль-Инвертор герметичный 2 или 2.3 кВт-ный</t>
  </si>
  <si>
    <t>VFX3024E, VFX3048E</t>
  </si>
  <si>
    <t>(число</t>
  </si>
  <si>
    <t>модулей)</t>
  </si>
  <si>
    <t>Инверторные модульные системы (комплектацию систем смотрите в закладках "1 unit", "2 unit", "3 unit")</t>
  </si>
</sst>
</file>

<file path=xl/styles.xml><?xml version="1.0" encoding="utf-8"?>
<styleSheet xmlns="http://schemas.openxmlformats.org/spreadsheetml/2006/main">
  <numFmts count="24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"/>
    <numFmt numFmtId="174" formatCode="_-* #,##0_р_._-;\-* #,##0_р_._-;_-* \-??_р_._-;_-@_-"/>
    <numFmt numFmtId="175" formatCode="#,##0&quot;$&quot;"/>
    <numFmt numFmtId="176" formatCode="#,##0[$р.-419]"/>
    <numFmt numFmtId="177" formatCode="[$-419]d\ mmm;@"/>
    <numFmt numFmtId="178" formatCode="#,##0.00[$р.-419]"/>
    <numFmt numFmtId="179" formatCode="#,##0.0[$р.-419]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1"/>
      <name val="Arial"/>
      <family val="2"/>
    </font>
    <font>
      <b/>
      <sz val="12"/>
      <color indexed="10"/>
      <name val="Arial Cyr"/>
      <family val="0"/>
    </font>
    <font>
      <b/>
      <sz val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52" applyBorder="1" applyAlignment="1">
      <alignment horizontal="center" vertical="top" wrapText="1"/>
      <protection/>
    </xf>
    <xf numFmtId="0" fontId="1" fillId="0" borderId="0" xfId="52" applyAlignment="1">
      <alignment vertical="top" wrapText="1"/>
      <protection/>
    </xf>
    <xf numFmtId="0" fontId="1" fillId="0" borderId="10" xfId="52" applyFont="1" applyBorder="1" applyAlignment="1">
      <alignment vertical="top" wrapText="1"/>
      <protection/>
    </xf>
    <xf numFmtId="0" fontId="22" fillId="0" borderId="0" xfId="0" applyFont="1" applyAlignment="1">
      <alignment wrapText="1"/>
    </xf>
    <xf numFmtId="0" fontId="23" fillId="0" borderId="0" xfId="52" applyFont="1" applyAlignment="1">
      <alignment wrapText="1"/>
      <protection/>
    </xf>
    <xf numFmtId="0" fontId="1" fillId="0" borderId="10" xfId="52" applyFont="1" applyBorder="1" applyAlignment="1">
      <alignment horizontal="left" vertical="top" wrapText="1"/>
      <protection/>
    </xf>
    <xf numFmtId="176" fontId="1" fillId="0" borderId="10" xfId="52" applyNumberFormat="1" applyBorder="1" applyAlignment="1">
      <alignment horizontal="right" vertical="top" wrapText="1"/>
      <protection/>
    </xf>
    <xf numFmtId="0" fontId="22" fillId="0" borderId="0" xfId="0" applyFont="1" applyBorder="1" applyAlignment="1">
      <alignment horizontal="left" wrapText="1"/>
    </xf>
    <xf numFmtId="176" fontId="22" fillId="0" borderId="0" xfId="0" applyNumberFormat="1" applyFont="1" applyBorder="1" applyAlignment="1">
      <alignment horizontal="right" wrapText="1"/>
    </xf>
    <xf numFmtId="0" fontId="1" fillId="0" borderId="10" xfId="52" applyFont="1" applyBorder="1" applyAlignment="1">
      <alignment horizontal="center" vertical="top" wrapText="1"/>
      <protection/>
    </xf>
    <xf numFmtId="0" fontId="1" fillId="0" borderId="10" xfId="52" applyBorder="1" applyAlignment="1">
      <alignment vertical="top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5" fillId="0" borderId="0" xfId="52" applyFont="1" applyAlignment="1">
      <alignment wrapText="1"/>
      <protection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 horizontal="left"/>
    </xf>
    <xf numFmtId="176" fontId="19" fillId="24" borderId="10" xfId="0" applyNumberFormat="1" applyFont="1" applyFill="1" applyBorder="1" applyAlignment="1">
      <alignment horizontal="right" wrapText="1"/>
    </xf>
    <xf numFmtId="177" fontId="0" fillId="0" borderId="0" xfId="0" applyNumberFormat="1" applyAlignment="1">
      <alignment horizontal="left" vertical="top"/>
    </xf>
    <xf numFmtId="0" fontId="0" fillId="0" borderId="0" xfId="0" applyFill="1" applyAlignment="1">
      <alignment/>
    </xf>
    <xf numFmtId="176" fontId="23" fillId="24" borderId="0" xfId="0" applyNumberFormat="1" applyFont="1" applyFill="1" applyAlignment="1">
      <alignment horizontal="left"/>
    </xf>
    <xf numFmtId="0" fontId="19" fillId="0" borderId="0" xfId="0" applyFont="1" applyAlignment="1">
      <alignment wrapText="1"/>
    </xf>
    <xf numFmtId="0" fontId="27" fillId="0" borderId="0" xfId="52" applyFont="1" applyAlignment="1">
      <alignment wrapText="1"/>
      <protection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0" fillId="0" borderId="0" xfId="0" applyAlignment="1">
      <alignment vertical="top"/>
    </xf>
    <xf numFmtId="176" fontId="23" fillId="24" borderId="0" xfId="0" applyNumberFormat="1" applyFont="1" applyFill="1" applyAlignment="1">
      <alignment horizontal="left" vertical="top"/>
    </xf>
    <xf numFmtId="178" fontId="21" fillId="0" borderId="0" xfId="0" applyNumberFormat="1" applyFont="1" applyAlignment="1">
      <alignment/>
    </xf>
    <xf numFmtId="0" fontId="0" fillId="0" borderId="11" xfId="0" applyBorder="1" applyAlignment="1">
      <alignment vertical="top" wrapText="1"/>
    </xf>
    <xf numFmtId="0" fontId="27" fillId="0" borderId="10" xfId="52" applyFont="1" applyBorder="1" applyAlignment="1">
      <alignment horizontal="center" vertical="top" wrapText="1"/>
      <protection/>
    </xf>
    <xf numFmtId="0" fontId="27" fillId="0" borderId="10" xfId="52" applyFont="1" applyBorder="1" applyAlignment="1">
      <alignment vertical="top" wrapText="1"/>
      <protection/>
    </xf>
    <xf numFmtId="176" fontId="27" fillId="0" borderId="10" xfId="52" applyNumberFormat="1" applyFont="1" applyBorder="1" applyAlignment="1">
      <alignment horizontal="right" vertical="top" wrapText="1"/>
      <protection/>
    </xf>
    <xf numFmtId="0" fontId="19" fillId="0" borderId="0" xfId="0" applyFont="1" applyAlignment="1">
      <alignment/>
    </xf>
    <xf numFmtId="0" fontId="27" fillId="0" borderId="0" xfId="52" applyFont="1" applyAlignment="1">
      <alignment vertical="top" wrapText="1"/>
      <protection/>
    </xf>
    <xf numFmtId="176" fontId="1" fillId="0" borderId="10" xfId="52" applyNumberFormat="1" applyFont="1" applyBorder="1" applyAlignment="1">
      <alignment horizontal="right" vertical="top" wrapText="1"/>
      <protection/>
    </xf>
    <xf numFmtId="0" fontId="27" fillId="0" borderId="10" xfId="52" applyFont="1" applyBorder="1" applyAlignment="1">
      <alignment horizontal="left" vertical="top"/>
      <protection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76" fontId="19" fillId="24" borderId="10" xfId="0" applyNumberFormat="1" applyFont="1" applyFill="1" applyBorder="1" applyAlignment="1">
      <alignment horizontal="right" wrapText="1"/>
    </xf>
    <xf numFmtId="0" fontId="19" fillId="24" borderId="0" xfId="0" applyFont="1" applyFill="1" applyAlignment="1">
      <alignment/>
    </xf>
    <xf numFmtId="0" fontId="1" fillId="0" borderId="10" xfId="52" applyFont="1" applyFill="1" applyBorder="1" applyAlignment="1">
      <alignment horizontal="left" vertical="top"/>
      <protection/>
    </xf>
    <xf numFmtId="3" fontId="0" fillId="0" borderId="10" xfId="0" applyNumberFormat="1" applyFill="1" applyBorder="1" applyAlignment="1">
      <alignment vertical="top" wrapText="1"/>
    </xf>
    <xf numFmtId="0" fontId="0" fillId="0" borderId="10" xfId="0" applyFill="1" applyBorder="1" applyAlignment="1">
      <alignment vertical="center"/>
    </xf>
    <xf numFmtId="0" fontId="1" fillId="0" borderId="10" xfId="52" applyFill="1" applyBorder="1" applyAlignment="1">
      <alignment horizontal="center" vertical="top" wrapText="1"/>
      <protection/>
    </xf>
    <xf numFmtId="176" fontId="1" fillId="0" borderId="10" xfId="52" applyNumberFormat="1" applyFont="1" applyFill="1" applyBorder="1" applyAlignment="1">
      <alignment horizontal="right" vertical="top" wrapText="1"/>
      <protection/>
    </xf>
    <xf numFmtId="176" fontId="1" fillId="0" borderId="10" xfId="52" applyNumberFormat="1" applyFill="1" applyBorder="1" applyAlignment="1">
      <alignment horizontal="right" vertical="top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176" fontId="19" fillId="24" borderId="10" xfId="0" applyNumberFormat="1" applyFont="1" applyFill="1" applyBorder="1" applyAlignment="1">
      <alignment horizontal="right"/>
    </xf>
    <xf numFmtId="0" fontId="19" fillId="0" borderId="0" xfId="0" applyFont="1" applyAlignment="1">
      <alignment wrapText="1"/>
    </xf>
    <xf numFmtId="173" fontId="19" fillId="24" borderId="0" xfId="0" applyNumberFormat="1" applyFont="1" applyFill="1" applyAlignment="1">
      <alignment horizontal="right" wrapText="1"/>
    </xf>
    <xf numFmtId="0" fontId="19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176" fontId="0" fillId="0" borderId="11" xfId="0" applyNumberForma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176" fontId="0" fillId="0" borderId="11" xfId="0" applyNumberForma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/>
    </xf>
    <xf numFmtId="1" fontId="19" fillId="0" borderId="10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19" fillId="0" borderId="11" xfId="0" applyFont="1" applyBorder="1" applyAlignment="1">
      <alignment vertical="center" wrapText="1"/>
    </xf>
    <xf numFmtId="0" fontId="1" fillId="24" borderId="10" xfId="52" applyFont="1" applyFill="1" applyBorder="1" applyAlignment="1">
      <alignment horizontal="center" vertical="top" wrapText="1"/>
      <protection/>
    </xf>
    <xf numFmtId="176" fontId="1" fillId="24" borderId="10" xfId="52" applyNumberFormat="1" applyFont="1" applyFill="1" applyBorder="1" applyAlignment="1">
      <alignment horizontal="right" vertical="top" wrapText="1"/>
      <protection/>
    </xf>
    <xf numFmtId="176" fontId="27" fillId="24" borderId="10" xfId="52" applyNumberFormat="1" applyFont="1" applyFill="1" applyBorder="1" applyAlignment="1">
      <alignment horizontal="right" vertical="top" wrapText="1"/>
      <protection/>
    </xf>
    <xf numFmtId="176" fontId="27" fillId="0" borderId="10" xfId="52" applyNumberFormat="1" applyFont="1" applyFill="1" applyBorder="1" applyAlignment="1">
      <alignment horizontal="right" vertical="top" wrapText="1"/>
      <protection/>
    </xf>
    <xf numFmtId="0" fontId="19" fillId="0" borderId="12" xfId="0" applyFont="1" applyBorder="1" applyAlignment="1">
      <alignment horizontal="center" vertical="top" wrapText="1"/>
    </xf>
    <xf numFmtId="0" fontId="19" fillId="0" borderId="11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1" fontId="19" fillId="24" borderId="0" xfId="0" applyNumberFormat="1" applyFont="1" applyFill="1" applyAlignment="1">
      <alignment horizontal="center" wrapText="1"/>
    </xf>
    <xf numFmtId="0" fontId="0" fillId="0" borderId="14" xfId="0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176" fontId="0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176" fontId="23" fillId="24" borderId="0" xfId="0" applyNumberFormat="1" applyFont="1" applyFill="1" applyAlignment="1">
      <alignment horizontal="right" vertical="top"/>
    </xf>
    <xf numFmtId="176" fontId="19" fillId="24" borderId="10" xfId="0" applyNumberFormat="1" applyFont="1" applyFill="1" applyBorder="1" applyAlignment="1">
      <alignment horizontal="right" vertical="top" wrapText="1"/>
    </xf>
    <xf numFmtId="176" fontId="23" fillId="24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26" fillId="0" borderId="0" xfId="0" applyFont="1" applyFill="1" applyBorder="1" applyAlignment="1">
      <alignment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19" fillId="0" borderId="15" xfId="0" applyFont="1" applyBorder="1" applyAlignment="1">
      <alignment horizontal="left" vertical="top"/>
    </xf>
    <xf numFmtId="0" fontId="0" fillId="0" borderId="16" xfId="0" applyFont="1" applyBorder="1" applyAlignment="1">
      <alignment vertical="top" wrapText="1"/>
    </xf>
    <xf numFmtId="0" fontId="0" fillId="0" borderId="12" xfId="0" applyFont="1" applyBorder="1" applyAlignment="1" quotePrefix="1">
      <alignment vertical="top" wrapText="1"/>
    </xf>
    <xf numFmtId="0" fontId="0" fillId="0" borderId="12" xfId="0" applyFont="1" applyBorder="1" applyAlignment="1">
      <alignment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center"/>
    </xf>
    <xf numFmtId="176" fontId="0" fillId="0" borderId="11" xfId="0" applyNumberFormat="1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/>
    </xf>
    <xf numFmtId="0" fontId="19" fillId="0" borderId="15" xfId="0" applyFont="1" applyBorder="1" applyAlignment="1">
      <alignment horizontal="center" vertical="top" wrapText="1"/>
    </xf>
    <xf numFmtId="176" fontId="0" fillId="0" borderId="11" xfId="0" applyNumberFormat="1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176" fontId="0" fillId="0" borderId="11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1" fontId="19" fillId="24" borderId="10" xfId="0" applyNumberFormat="1" applyFont="1" applyFill="1" applyBorder="1" applyAlignment="1">
      <alignment horizontal="right" vertical="top" wrapText="1"/>
    </xf>
    <xf numFmtId="0" fontId="0" fillId="24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1" fontId="19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1" fillId="0" borderId="0" xfId="52" applyFont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76" fontId="1" fillId="0" borderId="0" xfId="52" applyNumberFormat="1" applyFont="1" applyFill="1" applyBorder="1" applyAlignment="1">
      <alignment horizontal="right" vertical="top" wrapText="1"/>
      <protection/>
    </xf>
    <xf numFmtId="176" fontId="27" fillId="0" borderId="0" xfId="52" applyNumberFormat="1" applyFont="1" applyFill="1" applyBorder="1" applyAlignment="1">
      <alignment horizontal="right" vertical="top" wrapText="1"/>
      <protection/>
    </xf>
    <xf numFmtId="1" fontId="19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9" fillId="0" borderId="18" xfId="0" applyFont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1" fillId="0" borderId="15" xfId="52" applyFont="1" applyBorder="1" applyAlignment="1">
      <alignment horizontal="left" vertical="top" wrapText="1"/>
      <protection/>
    </xf>
    <xf numFmtId="0" fontId="1" fillId="0" borderId="16" xfId="52" applyFont="1" applyBorder="1" applyAlignment="1">
      <alignment horizontal="left" vertical="top" wrapText="1"/>
      <protection/>
    </xf>
    <xf numFmtId="0" fontId="1" fillId="0" borderId="19" xfId="52" applyFont="1" applyBorder="1" applyAlignment="1">
      <alignment horizontal="left" vertical="top" wrapText="1"/>
      <protection/>
    </xf>
    <xf numFmtId="0" fontId="19" fillId="0" borderId="10" xfId="0" applyFont="1" applyFill="1" applyBorder="1" applyAlignment="1">
      <alignment vertical="top" wrapText="1"/>
    </xf>
    <xf numFmtId="0" fontId="0" fillId="0" borderId="20" xfId="0" applyFont="1" applyBorder="1" applyAlignment="1" quotePrefix="1">
      <alignment vertical="top" wrapText="1"/>
    </xf>
    <xf numFmtId="0" fontId="0" fillId="0" borderId="16" xfId="0" applyFont="1" applyBorder="1" applyAlignment="1" quotePrefix="1">
      <alignment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21" xfId="0" applyFont="1" applyBorder="1" applyAlignment="1" quotePrefix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15" xfId="0" applyFont="1" applyBorder="1" applyAlignment="1" quotePrefix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 quotePrefix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0" xfId="0" applyAlignment="1">
      <alignment/>
    </xf>
    <xf numFmtId="3" fontId="0" fillId="0" borderId="10" xfId="0" applyNumberFormat="1" applyFill="1" applyBorder="1" applyAlignment="1">
      <alignment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22" fillId="0" borderId="24" xfId="0" applyFont="1" applyFill="1" applyBorder="1" applyAlignment="1">
      <alignment/>
    </xf>
    <xf numFmtId="0" fontId="26" fillId="0" borderId="24" xfId="0" applyFont="1" applyFill="1" applyBorder="1" applyAlignment="1">
      <alignment/>
    </xf>
    <xf numFmtId="0" fontId="1" fillId="0" borderId="18" xfId="52" applyFont="1" applyBorder="1" applyAlignment="1">
      <alignment horizontal="left" vertical="top" wrapText="1"/>
      <protection/>
    </xf>
    <xf numFmtId="0" fontId="1" fillId="0" borderId="17" xfId="52" applyFont="1" applyBorder="1" applyAlignment="1">
      <alignment horizontal="left" vertical="top" wrapText="1"/>
      <protection/>
    </xf>
    <xf numFmtId="0" fontId="1" fillId="0" borderId="14" xfId="52" applyFont="1" applyBorder="1" applyAlignment="1">
      <alignment horizontal="left" vertical="top" wrapText="1"/>
      <protection/>
    </xf>
    <xf numFmtId="0" fontId="0" fillId="0" borderId="20" xfId="0" applyFont="1" applyBorder="1" applyAlignment="1">
      <alignment horizontal="left" vertical="top" wrapText="1"/>
    </xf>
    <xf numFmtId="0" fontId="27" fillId="0" borderId="10" xfId="52" applyFont="1" applyFill="1" applyBorder="1" applyAlignment="1">
      <alignment horizontal="center" vertical="top" wrapText="1"/>
      <protection/>
    </xf>
    <xf numFmtId="0" fontId="19" fillId="0" borderId="23" xfId="0" applyFont="1" applyFill="1" applyBorder="1" applyAlignment="1">
      <alignment vertical="top" wrapText="1"/>
    </xf>
    <xf numFmtId="0" fontId="19" fillId="0" borderId="22" xfId="0" applyFont="1" applyFill="1" applyBorder="1" applyAlignment="1">
      <alignment vertical="top" wrapText="1"/>
    </xf>
    <xf numFmtId="0" fontId="22" fillId="0" borderId="0" xfId="0" applyFont="1" applyAlignment="1">
      <alignment/>
    </xf>
    <xf numFmtId="177" fontId="0" fillId="0" borderId="0" xfId="0" applyNumberFormat="1" applyAlignment="1">
      <alignment horizontal="right" vertical="top"/>
    </xf>
    <xf numFmtId="0" fontId="29" fillId="24" borderId="15" xfId="0" applyFont="1" applyFill="1" applyBorder="1" applyAlignment="1">
      <alignment vertical="top" wrapText="1"/>
    </xf>
    <xf numFmtId="0" fontId="29" fillId="24" borderId="20" xfId="0" applyFont="1" applyFill="1" applyBorder="1" applyAlignment="1">
      <alignment vertical="top" wrapText="1"/>
    </xf>
    <xf numFmtId="0" fontId="29" fillId="24" borderId="16" xfId="0" applyFont="1" applyFill="1" applyBorder="1" applyAlignment="1">
      <alignment vertical="top" wrapText="1"/>
    </xf>
    <xf numFmtId="0" fontId="29" fillId="24" borderId="19" xfId="0" applyFont="1" applyFill="1" applyBorder="1" applyAlignment="1">
      <alignment vertical="top" wrapText="1"/>
    </xf>
    <xf numFmtId="0" fontId="29" fillId="24" borderId="0" xfId="0" applyFont="1" applyFill="1" applyBorder="1" applyAlignment="1">
      <alignment vertical="top" wrapText="1"/>
    </xf>
    <xf numFmtId="0" fontId="29" fillId="24" borderId="18" xfId="0" applyFont="1" applyFill="1" applyBorder="1" applyAlignment="1">
      <alignment vertical="top" wrapText="1"/>
    </xf>
    <xf numFmtId="0" fontId="29" fillId="24" borderId="17" xfId="0" applyFont="1" applyFill="1" applyBorder="1" applyAlignment="1">
      <alignment vertical="top" wrapText="1"/>
    </xf>
    <xf numFmtId="0" fontId="29" fillId="24" borderId="24" xfId="0" applyFont="1" applyFill="1" applyBorder="1" applyAlignment="1">
      <alignment vertical="top" wrapText="1"/>
    </xf>
    <xf numFmtId="0" fontId="29" fillId="24" borderId="14" xfId="0" applyFont="1" applyFill="1" applyBorder="1" applyAlignment="1">
      <alignment vertical="top" wrapText="1"/>
    </xf>
    <xf numFmtId="0" fontId="19" fillId="24" borderId="23" xfId="0" applyFont="1" applyFill="1" applyBorder="1" applyAlignment="1">
      <alignment/>
    </xf>
    <xf numFmtId="0" fontId="19" fillId="24" borderId="21" xfId="0" applyFont="1" applyFill="1" applyBorder="1" applyAlignment="1">
      <alignment/>
    </xf>
    <xf numFmtId="0" fontId="19" fillId="24" borderId="22" xfId="0" applyFont="1" applyFill="1" applyBorder="1" applyAlignment="1">
      <alignment/>
    </xf>
    <xf numFmtId="0" fontId="19" fillId="24" borderId="10" xfId="0" applyFont="1" applyFill="1" applyBorder="1" applyAlignment="1">
      <alignment horizontal="left"/>
    </xf>
    <xf numFmtId="0" fontId="22" fillId="0" borderId="20" xfId="0" applyFont="1" applyBorder="1" applyAlignment="1">
      <alignment horizontal="left" wrapText="1"/>
    </xf>
    <xf numFmtId="0" fontId="26" fillId="0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22" fillId="24" borderId="24" xfId="0" applyFont="1" applyFill="1" applyBorder="1" applyAlignment="1">
      <alignment/>
    </xf>
    <xf numFmtId="0" fontId="19" fillId="24" borderId="24" xfId="0" applyFont="1" applyFill="1" applyBorder="1" applyAlignment="1">
      <alignment/>
    </xf>
    <xf numFmtId="0" fontId="26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19" fillId="0" borderId="0" xfId="0" applyFont="1" applyFill="1" applyAlignment="1" quotePrefix="1">
      <alignment vertical="top"/>
    </xf>
    <xf numFmtId="0" fontId="22" fillId="24" borderId="24" xfId="0" applyFont="1" applyFill="1" applyBorder="1" applyAlignment="1">
      <alignment vertical="top"/>
    </xf>
    <xf numFmtId="0" fontId="26" fillId="0" borderId="0" xfId="0" applyFont="1" applyAlignment="1">
      <alignment/>
    </xf>
    <xf numFmtId="0" fontId="19" fillId="0" borderId="0" xfId="0" applyFont="1" applyAlignment="1" quotePrefix="1">
      <alignment/>
    </xf>
    <xf numFmtId="0" fontId="19" fillId="0" borderId="0" xfId="0" applyFont="1" applyAlignment="1" quotePrefix="1">
      <alignment vertical="top"/>
    </xf>
    <xf numFmtId="0" fontId="19" fillId="24" borderId="10" xfId="0" applyFont="1" applyFill="1" applyBorder="1" applyAlignment="1">
      <alignment horizontal="left" vertical="top"/>
    </xf>
    <xf numFmtId="0" fontId="19" fillId="24" borderId="10" xfId="0" applyFont="1" applyFill="1" applyBorder="1" applyAlignment="1">
      <alignment horizontal="left" vertical="top" wrapText="1"/>
    </xf>
    <xf numFmtId="0" fontId="19" fillId="0" borderId="2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19" fillId="24" borderId="16" xfId="0" applyFont="1" applyFill="1" applyBorder="1" applyAlignment="1">
      <alignment horizontal="center" vertical="top" wrapText="1"/>
    </xf>
    <xf numFmtId="0" fontId="0" fillId="24" borderId="14" xfId="0" applyFill="1" applyBorder="1" applyAlignment="1">
      <alignment horizontal="center" vertical="top" wrapText="1"/>
    </xf>
    <xf numFmtId="176" fontId="19" fillId="24" borderId="11" xfId="0" applyNumberFormat="1" applyFont="1" applyFill="1" applyBorder="1" applyAlignment="1">
      <alignment vertical="top" wrapText="1"/>
    </xf>
    <xf numFmtId="176" fontId="19" fillId="24" borderId="10" xfId="0" applyNumberFormat="1" applyFont="1" applyFill="1" applyBorder="1" applyAlignment="1">
      <alignment vertical="top" wrapText="1"/>
    </xf>
    <xf numFmtId="176" fontId="0" fillId="24" borderId="10" xfId="0" applyNumberFormat="1" applyFont="1" applyFill="1" applyBorder="1" applyAlignment="1">
      <alignment horizontal="center" vertical="top" wrapText="1"/>
    </xf>
    <xf numFmtId="0" fontId="19" fillId="24" borderId="12" xfId="0" applyFont="1" applyFill="1" applyBorder="1" applyAlignment="1">
      <alignment horizontal="center" vertical="top" wrapText="1"/>
    </xf>
    <xf numFmtId="0" fontId="0" fillId="24" borderId="11" xfId="0" applyFill="1" applyBorder="1" applyAlignment="1">
      <alignment horizontal="center" vertical="top" wrapText="1"/>
    </xf>
    <xf numFmtId="176" fontId="19" fillId="24" borderId="23" xfId="0" applyNumberFormat="1" applyFont="1" applyFill="1" applyBorder="1" applyAlignment="1">
      <alignment horizontal="center" vertical="top" wrapText="1"/>
    </xf>
    <xf numFmtId="176" fontId="19" fillId="24" borderId="22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exey\&#1052;&#1086;&#1080;%20&#1076;&#1086;&#1082;&#1091;&#1084;&#1077;&#1085;&#1090;&#1099;\02_&#1055;&#1088;&#1072;&#1081;&#1089;&#1099;%20&#1080;%20&#1076;&#1086;&#1075;&#1086;&#1074;&#1086;&#1088;&#1099;\&#1055;&#1088;&#1072;&#1081;&#1089;&#1099;%20&#1084;&#1086;&#1080;\&#1055;&#1088;&#1072;&#1081;&#1089;_&#1056;&#1086;&#1079;&#1085;&#1080;&#1094;&#1072;_&#1044;&#1080;&#1083;&#107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-лист"/>
      <sheetName val="Аккумуляторы к комплектам"/>
      <sheetName val="Вес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zoomScaleSheetLayoutView="100" workbookViewId="0" topLeftCell="A1">
      <selection activeCell="M16" sqref="M16"/>
    </sheetView>
  </sheetViews>
  <sheetFormatPr defaultColWidth="9.00390625" defaultRowHeight="12.75"/>
  <cols>
    <col min="1" max="1" width="10.375" style="54" customWidth="1"/>
    <col min="2" max="2" width="10.125" style="0" customWidth="1"/>
    <col min="3" max="3" width="12.875" style="0" customWidth="1"/>
    <col min="4" max="4" width="11.125" style="0" customWidth="1"/>
    <col min="5" max="5" width="3.375" style="0" customWidth="1"/>
    <col min="6" max="6" width="10.375" style="0" customWidth="1"/>
    <col min="7" max="7" width="10.625" style="0" customWidth="1"/>
    <col min="8" max="8" width="10.00390625" style="0" customWidth="1"/>
    <col min="9" max="9" width="11.00390625" style="0" customWidth="1"/>
    <col min="10" max="10" width="11.625" style="0" customWidth="1"/>
    <col min="11" max="11" width="12.00390625" style="0" customWidth="1"/>
    <col min="12" max="12" width="38.125" style="0" customWidth="1"/>
    <col min="13" max="13" width="11.75390625" style="0" bestFit="1" customWidth="1"/>
  </cols>
  <sheetData>
    <row r="1" spans="1:11" ht="12.75">
      <c r="A1" s="158" t="s">
        <v>33</v>
      </c>
      <c r="B1" s="158"/>
      <c r="C1" s="158"/>
      <c r="D1" s="158"/>
      <c r="E1" s="158"/>
      <c r="F1" s="158"/>
      <c r="G1" s="158"/>
      <c r="H1" s="158"/>
      <c r="I1" s="172" t="s">
        <v>58</v>
      </c>
      <c r="J1" s="172"/>
      <c r="K1" s="21">
        <v>40344</v>
      </c>
    </row>
    <row r="2" ht="12.75" customHeight="1"/>
    <row r="3" spans="1:11" ht="15.75">
      <c r="A3" s="151" t="s">
        <v>109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38.25" customHeight="1">
      <c r="A4" s="153" t="s">
        <v>100</v>
      </c>
      <c r="B4" s="146"/>
      <c r="C4" s="146"/>
      <c r="D4" s="146" t="s">
        <v>101</v>
      </c>
      <c r="E4" s="146"/>
      <c r="F4" s="146"/>
      <c r="G4" s="147"/>
      <c r="H4" s="59"/>
      <c r="I4" s="173" t="s">
        <v>185</v>
      </c>
      <c r="J4" s="174"/>
      <c r="K4" s="175"/>
    </row>
    <row r="5" spans="1:11" s="28" customFormat="1" ht="14.25" customHeight="1">
      <c r="A5" s="64" t="s">
        <v>170</v>
      </c>
      <c r="B5" s="102" t="s">
        <v>146</v>
      </c>
      <c r="C5" s="98" t="s">
        <v>148</v>
      </c>
      <c r="D5" s="80" t="s">
        <v>99</v>
      </c>
      <c r="E5" s="150" t="s">
        <v>150</v>
      </c>
      <c r="F5" s="150"/>
      <c r="G5" s="80" t="s">
        <v>186</v>
      </c>
      <c r="I5" s="176"/>
      <c r="J5" s="177"/>
      <c r="K5" s="178"/>
    </row>
    <row r="6" spans="1:11" s="67" customFormat="1" ht="12.75">
      <c r="A6" s="75" t="s">
        <v>172</v>
      </c>
      <c r="B6" s="103" t="s">
        <v>147</v>
      </c>
      <c r="C6" s="104" t="s">
        <v>120</v>
      </c>
      <c r="D6" s="58" t="s">
        <v>119</v>
      </c>
      <c r="E6" s="106" t="s">
        <v>151</v>
      </c>
      <c r="F6" s="107" t="s">
        <v>152</v>
      </c>
      <c r="G6" s="138" t="s">
        <v>105</v>
      </c>
      <c r="I6" s="176"/>
      <c r="J6" s="177"/>
      <c r="K6" s="178"/>
    </row>
    <row r="7" spans="1:11" s="67" customFormat="1" ht="12.75">
      <c r="A7" s="81" t="s">
        <v>86</v>
      </c>
      <c r="B7" s="72" t="s">
        <v>187</v>
      </c>
      <c r="C7" s="96" t="s">
        <v>103</v>
      </c>
      <c r="D7" s="62">
        <f>'medium 3-6kW'!F6</f>
        <v>54316</v>
      </c>
      <c r="E7" s="108">
        <v>2</v>
      </c>
      <c r="F7" s="109">
        <f>D7+$E$7*$G$31</f>
        <v>84316</v>
      </c>
      <c r="G7" s="82" t="s">
        <v>97</v>
      </c>
      <c r="I7" s="176"/>
      <c r="J7" s="177"/>
      <c r="K7" s="178"/>
    </row>
    <row r="8" spans="1:11" s="67" customFormat="1" ht="12.75">
      <c r="A8" s="68" t="s">
        <v>87</v>
      </c>
      <c r="B8" s="73" t="s">
        <v>188</v>
      </c>
      <c r="C8" s="97" t="s">
        <v>102</v>
      </c>
      <c r="D8" s="62">
        <f>'medium 3-6kW'!F14</f>
        <v>78016</v>
      </c>
      <c r="E8" s="108">
        <v>4</v>
      </c>
      <c r="F8" s="109">
        <f>D8+$E$8*$G$31</f>
        <v>138016</v>
      </c>
      <c r="G8" s="69" t="s">
        <v>95</v>
      </c>
      <c r="I8" s="179"/>
      <c r="J8" s="180"/>
      <c r="K8" s="181"/>
    </row>
    <row r="9" ht="17.25" customHeight="1"/>
    <row r="10" spans="1:11" s="55" customFormat="1" ht="15.75">
      <c r="A10" s="162" t="s">
        <v>143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</row>
    <row r="11" spans="1:11" s="205" customFormat="1" ht="12.75">
      <c r="A11" s="203" t="s">
        <v>189</v>
      </c>
      <c r="B11" s="203"/>
      <c r="C11" s="203"/>
      <c r="D11" s="203"/>
      <c r="E11" s="203"/>
      <c r="F11" s="203"/>
      <c r="G11" s="204" t="s">
        <v>192</v>
      </c>
      <c r="H11" s="204"/>
      <c r="I11" s="204"/>
      <c r="J11" s="214">
        <f>'1 unit - 2-3kW'!E8</f>
        <v>96100</v>
      </c>
      <c r="K11" s="215"/>
    </row>
    <row r="12" spans="1:11" s="205" customFormat="1" ht="12.75">
      <c r="A12" s="204" t="s">
        <v>191</v>
      </c>
      <c r="B12" s="204"/>
      <c r="C12" s="204"/>
      <c r="D12" s="204"/>
      <c r="E12" s="204"/>
      <c r="F12" s="204"/>
      <c r="G12" s="204" t="s">
        <v>190</v>
      </c>
      <c r="H12" s="204"/>
      <c r="I12" s="204"/>
      <c r="J12" s="214">
        <f>'1 unit - 2-3kW'!E29</f>
        <v>85250</v>
      </c>
      <c r="K12" s="215"/>
    </row>
    <row r="13" spans="1:11" s="55" customFormat="1" ht="66.75" customHeight="1">
      <c r="A13" s="153" t="s">
        <v>108</v>
      </c>
      <c r="B13" s="154"/>
      <c r="C13" s="154"/>
      <c r="D13" s="155" t="s">
        <v>116</v>
      </c>
      <c r="E13" s="155"/>
      <c r="F13" s="156"/>
      <c r="G13" s="156"/>
      <c r="H13" s="156"/>
      <c r="I13" s="146" t="s">
        <v>115</v>
      </c>
      <c r="J13" s="154"/>
      <c r="K13" s="157"/>
    </row>
    <row r="14" spans="1:11" s="55" customFormat="1" ht="12.75">
      <c r="A14" s="182" t="s">
        <v>195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4"/>
    </row>
    <row r="15" spans="1:11" s="55" customFormat="1" ht="12" customHeight="1">
      <c r="A15" s="100"/>
      <c r="B15" s="99"/>
      <c r="C15" s="101"/>
      <c r="D15" s="148" t="s">
        <v>145</v>
      </c>
      <c r="E15" s="148"/>
      <c r="F15" s="149"/>
      <c r="G15" s="149"/>
      <c r="H15" s="149"/>
      <c r="I15" s="80" t="s">
        <v>121</v>
      </c>
      <c r="J15" s="101"/>
      <c r="K15" s="101"/>
    </row>
    <row r="16" spans="1:11" s="55" customFormat="1" ht="13.5" customHeight="1">
      <c r="A16" s="65" t="s">
        <v>170</v>
      </c>
      <c r="B16" s="140" t="s">
        <v>146</v>
      </c>
      <c r="C16" s="65" t="s">
        <v>117</v>
      </c>
      <c r="D16" s="148" t="s">
        <v>144</v>
      </c>
      <c r="E16" s="148"/>
      <c r="F16" s="160"/>
      <c r="G16" s="161" t="s">
        <v>88</v>
      </c>
      <c r="H16" s="148"/>
      <c r="I16" s="85" t="s">
        <v>122</v>
      </c>
      <c r="J16" s="85" t="s">
        <v>123</v>
      </c>
      <c r="K16" s="139" t="s">
        <v>186</v>
      </c>
    </row>
    <row r="17" spans="1:11" s="55" customFormat="1" ht="13.5" customHeight="1">
      <c r="A17" s="65" t="s">
        <v>174</v>
      </c>
      <c r="B17" s="140" t="s">
        <v>147</v>
      </c>
      <c r="C17" s="65" t="s">
        <v>120</v>
      </c>
      <c r="D17" s="207" t="s">
        <v>149</v>
      </c>
      <c r="E17" s="150" t="s">
        <v>150</v>
      </c>
      <c r="F17" s="150"/>
      <c r="G17" s="212" t="s">
        <v>99</v>
      </c>
      <c r="H17" s="111" t="s">
        <v>154</v>
      </c>
      <c r="I17" s="206" t="s">
        <v>193</v>
      </c>
      <c r="J17" s="66"/>
      <c r="K17" s="85" t="s">
        <v>105</v>
      </c>
    </row>
    <row r="18" spans="1:11" s="55" customFormat="1" ht="13.5" customHeight="1">
      <c r="A18" s="141" t="s">
        <v>173</v>
      </c>
      <c r="B18" s="84"/>
      <c r="C18" s="63"/>
      <c r="D18" s="208" t="s">
        <v>119</v>
      </c>
      <c r="E18" s="106" t="s">
        <v>151</v>
      </c>
      <c r="F18" s="107" t="s">
        <v>152</v>
      </c>
      <c r="G18" s="213" t="s">
        <v>119</v>
      </c>
      <c r="H18" s="113" t="s">
        <v>153</v>
      </c>
      <c r="I18" s="58" t="s">
        <v>194</v>
      </c>
      <c r="J18" s="57"/>
      <c r="K18" s="58"/>
    </row>
    <row r="19" spans="1:11" s="55" customFormat="1" ht="24.75" customHeight="1">
      <c r="A19" s="72" t="s">
        <v>171</v>
      </c>
      <c r="B19" s="72" t="s">
        <v>89</v>
      </c>
      <c r="C19" s="31" t="s">
        <v>106</v>
      </c>
      <c r="D19" s="209">
        <f>'1 unit - 2-3kW'!F27</f>
        <v>116015</v>
      </c>
      <c r="E19" s="110">
        <v>2</v>
      </c>
      <c r="F19" s="114">
        <f>D19+$E$19*$G$31</f>
        <v>146015</v>
      </c>
      <c r="G19" s="209">
        <f>'1 unit - 2-3kW'!F49</f>
        <v>107043</v>
      </c>
      <c r="H19" s="114">
        <f>G19+$E$19*$G$31</f>
        <v>137043</v>
      </c>
      <c r="I19" s="60" t="s">
        <v>181</v>
      </c>
      <c r="J19" s="31" t="s">
        <v>167</v>
      </c>
      <c r="K19" s="31" t="s">
        <v>94</v>
      </c>
    </row>
    <row r="20" spans="1:11" s="55" customFormat="1" ht="24.75" customHeight="1">
      <c r="A20" s="73" t="s">
        <v>176</v>
      </c>
      <c r="B20" s="73" t="s">
        <v>90</v>
      </c>
      <c r="C20" s="56" t="s">
        <v>64</v>
      </c>
      <c r="D20" s="210">
        <f>'1 unit - 2-3kW'!F38</f>
        <v>112564</v>
      </c>
      <c r="E20" s="110">
        <v>4</v>
      </c>
      <c r="F20" s="114">
        <f>D20+$E$20*$G$31</f>
        <v>172564</v>
      </c>
      <c r="G20" s="210">
        <f>'1 unit - 2-3kW'!F58</f>
        <v>103592</v>
      </c>
      <c r="H20" s="114">
        <f>G20+$E$20*$G$31</f>
        <v>163592</v>
      </c>
      <c r="I20" s="60" t="s">
        <v>181</v>
      </c>
      <c r="J20" s="56" t="s">
        <v>167</v>
      </c>
      <c r="K20" s="56" t="s">
        <v>95</v>
      </c>
    </row>
    <row r="21" spans="1:11" s="55" customFormat="1" ht="24.75" customHeight="1">
      <c r="A21" s="73" t="s">
        <v>175</v>
      </c>
      <c r="B21" s="73" t="s">
        <v>91</v>
      </c>
      <c r="C21" s="56" t="s">
        <v>107</v>
      </c>
      <c r="D21" s="210">
        <f>'1 unit - 2-3kW'!F6</f>
        <v>126865</v>
      </c>
      <c r="E21" s="110">
        <v>4</v>
      </c>
      <c r="F21" s="114">
        <f>D21+$E$21*$G$31</f>
        <v>186865</v>
      </c>
      <c r="G21" s="210">
        <f>'1 unit - 2-3kW'!F17</f>
        <v>117893</v>
      </c>
      <c r="H21" s="114">
        <f>G21+$E$21*$G$31</f>
        <v>177893</v>
      </c>
      <c r="I21" s="60" t="s">
        <v>181</v>
      </c>
      <c r="J21" s="56"/>
      <c r="K21" s="56" t="s">
        <v>96</v>
      </c>
    </row>
    <row r="22" spans="1:11" s="55" customFormat="1" ht="24.75" customHeight="1">
      <c r="A22" s="73" t="s">
        <v>177</v>
      </c>
      <c r="B22" s="73" t="s">
        <v>98</v>
      </c>
      <c r="C22" s="56" t="s">
        <v>64</v>
      </c>
      <c r="D22" s="210">
        <f>'2 unit - 4.6-6kW'!F32</f>
        <v>247691</v>
      </c>
      <c r="E22" s="110">
        <v>4</v>
      </c>
      <c r="F22" s="114">
        <f>D22+$E$22*$G$31</f>
        <v>307691</v>
      </c>
      <c r="G22" s="210">
        <f>'2 unit - 4.6-6kW'!F47</f>
        <v>200678</v>
      </c>
      <c r="H22" s="114">
        <f>G22+$E$22*$G$31</f>
        <v>260678</v>
      </c>
      <c r="I22" s="74" t="s">
        <v>182</v>
      </c>
      <c r="J22" s="56" t="s">
        <v>167</v>
      </c>
      <c r="K22" s="56" t="s">
        <v>95</v>
      </c>
    </row>
    <row r="23" spans="1:11" s="55" customFormat="1" ht="24.75" customHeight="1">
      <c r="A23" s="73" t="s">
        <v>178</v>
      </c>
      <c r="B23" s="73" t="s">
        <v>92</v>
      </c>
      <c r="C23" s="56" t="s">
        <v>107</v>
      </c>
      <c r="D23" s="210">
        <f>'2 unit - 4.6-6kW'!F6</f>
        <v>276293</v>
      </c>
      <c r="E23" s="110">
        <v>2</v>
      </c>
      <c r="F23" s="114">
        <f>D23+$E$23*$G$31</f>
        <v>306293</v>
      </c>
      <c r="G23" s="210">
        <f>'2 unit - 4.6-6kW'!F21</f>
        <v>229280</v>
      </c>
      <c r="H23" s="114">
        <f>G23+$E$23*$G$31</f>
        <v>259280</v>
      </c>
      <c r="I23" s="74" t="s">
        <v>182</v>
      </c>
      <c r="J23" s="56"/>
      <c r="K23" s="56" t="s">
        <v>96</v>
      </c>
    </row>
    <row r="24" spans="1:11" s="55" customFormat="1" ht="24.75" customHeight="1">
      <c r="A24" s="73" t="s">
        <v>179</v>
      </c>
      <c r="B24" s="73" t="s">
        <v>93</v>
      </c>
      <c r="C24" s="56" t="s">
        <v>1</v>
      </c>
      <c r="D24" s="210">
        <f>'3 unit - 9kW'!F6</f>
        <v>407923</v>
      </c>
      <c r="E24" s="110">
        <v>4</v>
      </c>
      <c r="F24" s="114">
        <f>D24+$E$24*$G$31</f>
        <v>467923</v>
      </c>
      <c r="G24" s="210">
        <f>'3 unit - 9kW'!F21</f>
        <v>331768</v>
      </c>
      <c r="H24" s="114">
        <f>G24+$E$24*$G$31</f>
        <v>391768</v>
      </c>
      <c r="I24" s="74" t="s">
        <v>183</v>
      </c>
      <c r="J24" s="56" t="s">
        <v>111</v>
      </c>
      <c r="K24" s="56" t="s">
        <v>95</v>
      </c>
    </row>
    <row r="25" spans="1:11" s="55" customFormat="1" ht="24.75" customHeight="1">
      <c r="A25" s="73" t="s">
        <v>125</v>
      </c>
      <c r="B25" s="73"/>
      <c r="C25" s="56" t="s">
        <v>1</v>
      </c>
      <c r="D25" s="211" t="s">
        <v>124</v>
      </c>
      <c r="E25" s="105"/>
      <c r="F25" s="112" t="s">
        <v>124</v>
      </c>
      <c r="G25" s="211" t="s">
        <v>124</v>
      </c>
      <c r="H25" s="112" t="s">
        <v>124</v>
      </c>
      <c r="I25" s="74" t="s">
        <v>184</v>
      </c>
      <c r="J25" s="56"/>
      <c r="K25" s="56" t="s">
        <v>95</v>
      </c>
    </row>
    <row r="26" spans="1:11" s="55" customFormat="1" ht="41.25" customHeight="1">
      <c r="A26" s="167" t="s">
        <v>180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</row>
    <row r="27" spans="1:11" s="89" customFormat="1" ht="12.75">
      <c r="A27" s="87"/>
      <c r="B27" s="87"/>
      <c r="C27" s="88"/>
      <c r="D27" s="86"/>
      <c r="E27" s="86"/>
      <c r="F27" s="86"/>
      <c r="G27" s="86"/>
      <c r="H27" s="86"/>
      <c r="I27" s="86"/>
      <c r="J27" s="88"/>
      <c r="K27" s="88"/>
    </row>
    <row r="28" spans="1:11" ht="15.75">
      <c r="A28" s="171" t="s">
        <v>114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</row>
    <row r="29" spans="1:10" s="120" customFormat="1" ht="25.5" customHeight="1">
      <c r="A29" s="116" t="s">
        <v>117</v>
      </c>
      <c r="B29" s="169" t="s">
        <v>118</v>
      </c>
      <c r="C29" s="170"/>
      <c r="D29" s="117" t="s">
        <v>160</v>
      </c>
      <c r="E29" s="118" t="s">
        <v>20</v>
      </c>
      <c r="F29" s="119" t="s">
        <v>155</v>
      </c>
      <c r="G29" s="117" t="s">
        <v>157</v>
      </c>
      <c r="H29" s="117" t="s">
        <v>156</v>
      </c>
      <c r="I29" s="168" t="s">
        <v>112</v>
      </c>
      <c r="J29" s="168"/>
    </row>
    <row r="30" spans="1:10" s="35" customFormat="1" ht="12.75" customHeight="1">
      <c r="A30" s="93" t="s">
        <v>159</v>
      </c>
      <c r="B30" s="142" t="s">
        <v>104</v>
      </c>
      <c r="C30" s="143"/>
      <c r="D30" s="49" t="s">
        <v>161</v>
      </c>
      <c r="E30" s="61">
        <v>2</v>
      </c>
      <c r="F30" s="115">
        <f aca="true" t="shared" si="0" ref="F30:F35">64*E30</f>
        <v>128</v>
      </c>
      <c r="G30" s="47">
        <v>15000</v>
      </c>
      <c r="H30" s="79">
        <f aca="true" t="shared" si="1" ref="H30:H35">G30*E30</f>
        <v>30000</v>
      </c>
      <c r="I30" s="71">
        <f aca="true" t="shared" si="2" ref="I30:I35">ROUNDUP(12*$A$32*E30*0.8/1000,0)</f>
        <v>4</v>
      </c>
      <c r="J30" s="70" t="s">
        <v>72</v>
      </c>
    </row>
    <row r="31" spans="1:10" s="28" customFormat="1" ht="25.5">
      <c r="A31" s="94" t="s">
        <v>158</v>
      </c>
      <c r="B31" s="144"/>
      <c r="C31" s="164"/>
      <c r="D31" s="121" t="s">
        <v>162</v>
      </c>
      <c r="E31" s="76">
        <v>4</v>
      </c>
      <c r="F31" s="124">
        <f t="shared" si="0"/>
        <v>256</v>
      </c>
      <c r="G31" s="77">
        <v>15000</v>
      </c>
      <c r="H31" s="78">
        <f t="shared" si="1"/>
        <v>60000</v>
      </c>
      <c r="I31" s="123">
        <f t="shared" si="2"/>
        <v>8</v>
      </c>
      <c r="J31" s="124" t="s">
        <v>72</v>
      </c>
    </row>
    <row r="32" spans="1:10" s="28" customFormat="1" ht="12.75">
      <c r="A32" s="94">
        <v>200</v>
      </c>
      <c r="B32" s="144"/>
      <c r="C32" s="164"/>
      <c r="D32" s="128" t="s">
        <v>163</v>
      </c>
      <c r="E32" s="125">
        <v>6</v>
      </c>
      <c r="F32" s="122">
        <f t="shared" si="0"/>
        <v>384</v>
      </c>
      <c r="G32" s="47">
        <v>15000</v>
      </c>
      <c r="H32" s="79">
        <f t="shared" si="1"/>
        <v>90000</v>
      </c>
      <c r="I32" s="126">
        <f t="shared" si="2"/>
        <v>12</v>
      </c>
      <c r="J32" s="127" t="s">
        <v>72</v>
      </c>
    </row>
    <row r="33" spans="1:10" s="28" customFormat="1" ht="25.5">
      <c r="A33" s="94"/>
      <c r="B33" s="144"/>
      <c r="C33" s="164"/>
      <c r="D33" s="128" t="s">
        <v>164</v>
      </c>
      <c r="E33" s="125">
        <v>8</v>
      </c>
      <c r="F33" s="122">
        <f t="shared" si="0"/>
        <v>512</v>
      </c>
      <c r="G33" s="47">
        <v>15000</v>
      </c>
      <c r="H33" s="79">
        <f t="shared" si="1"/>
        <v>120000</v>
      </c>
      <c r="I33" s="126">
        <f t="shared" si="2"/>
        <v>16</v>
      </c>
      <c r="J33" s="127" t="s">
        <v>72</v>
      </c>
    </row>
    <row r="34" spans="1:10" s="28" customFormat="1" ht="12.75">
      <c r="A34" s="94"/>
      <c r="B34" s="144"/>
      <c r="C34" s="164"/>
      <c r="D34" s="128" t="s">
        <v>165</v>
      </c>
      <c r="E34" s="125">
        <v>12</v>
      </c>
      <c r="F34" s="122">
        <f t="shared" si="0"/>
        <v>768</v>
      </c>
      <c r="G34" s="47">
        <v>15000</v>
      </c>
      <c r="H34" s="79">
        <f t="shared" si="1"/>
        <v>180000</v>
      </c>
      <c r="I34" s="126">
        <f t="shared" si="2"/>
        <v>24</v>
      </c>
      <c r="J34" s="127" t="s">
        <v>72</v>
      </c>
    </row>
    <row r="35" spans="1:10" ht="12.75">
      <c r="A35" s="131"/>
      <c r="B35" s="165"/>
      <c r="C35" s="166"/>
      <c r="D35" s="128" t="s">
        <v>166</v>
      </c>
      <c r="E35" s="125">
        <v>16</v>
      </c>
      <c r="F35" s="122">
        <f t="shared" si="0"/>
        <v>1024</v>
      </c>
      <c r="G35" s="47">
        <v>15000</v>
      </c>
      <c r="H35" s="79">
        <f t="shared" si="1"/>
        <v>240000</v>
      </c>
      <c r="I35" s="126">
        <f t="shared" si="2"/>
        <v>31</v>
      </c>
      <c r="J35" s="127" t="s">
        <v>72</v>
      </c>
    </row>
    <row r="36" spans="1:10" ht="12.75">
      <c r="A36" s="130"/>
      <c r="B36" s="129"/>
      <c r="C36" s="129"/>
      <c r="D36" s="88"/>
      <c r="E36" s="132"/>
      <c r="F36" s="133"/>
      <c r="G36" s="134"/>
      <c r="H36" s="135"/>
      <c r="I36" s="136"/>
      <c r="J36" s="137"/>
    </row>
    <row r="37" spans="1:11" ht="15.75">
      <c r="A37" s="151" t="s">
        <v>110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</row>
    <row r="38" spans="1:11" ht="15.75">
      <c r="A38" s="116" t="s">
        <v>117</v>
      </c>
      <c r="B38" s="145" t="s">
        <v>118</v>
      </c>
      <c r="C38" s="145"/>
      <c r="D38" s="145"/>
      <c r="E38" s="145"/>
      <c r="F38" s="145"/>
      <c r="G38" s="145"/>
      <c r="H38" s="145"/>
      <c r="I38" s="145"/>
      <c r="J38" s="116" t="s">
        <v>113</v>
      </c>
      <c r="K38" s="95"/>
    </row>
    <row r="39" spans="1:10" ht="26.25" customHeight="1">
      <c r="A39" s="43" t="s">
        <v>17</v>
      </c>
      <c r="B39" s="159" t="s">
        <v>168</v>
      </c>
      <c r="C39" s="159"/>
      <c r="D39" s="159"/>
      <c r="E39" s="159"/>
      <c r="F39" s="159"/>
      <c r="G39" s="159"/>
      <c r="H39" s="159"/>
      <c r="I39" s="159"/>
      <c r="J39" s="34">
        <v>12000</v>
      </c>
    </row>
    <row r="40" spans="1:10" ht="25.5" customHeight="1">
      <c r="A40" s="43" t="s">
        <v>73</v>
      </c>
      <c r="B40" s="159" t="s">
        <v>169</v>
      </c>
      <c r="C40" s="159"/>
      <c r="D40" s="159"/>
      <c r="E40" s="159"/>
      <c r="F40" s="159"/>
      <c r="G40" s="159"/>
      <c r="H40" s="159"/>
      <c r="I40" s="159"/>
      <c r="J40" s="34">
        <v>10000</v>
      </c>
    </row>
    <row r="41" spans="1:10" ht="14.25" customHeight="1">
      <c r="A41" s="43" t="s">
        <v>75</v>
      </c>
      <c r="B41" s="159" t="s">
        <v>76</v>
      </c>
      <c r="C41" s="159"/>
      <c r="D41" s="159"/>
      <c r="E41" s="159"/>
      <c r="F41" s="159"/>
      <c r="G41" s="159"/>
      <c r="H41" s="159"/>
      <c r="I41" s="159"/>
      <c r="J41" s="79">
        <v>16130</v>
      </c>
    </row>
    <row r="43" spans="1:11" ht="12.75">
      <c r="A43" s="158" t="s">
        <v>33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</row>
  </sheetData>
  <mergeCells count="33">
    <mergeCell ref="A11:F11"/>
    <mergeCell ref="A12:F12"/>
    <mergeCell ref="G11:I11"/>
    <mergeCell ref="G12:I12"/>
    <mergeCell ref="I1:J1"/>
    <mergeCell ref="A1:H1"/>
    <mergeCell ref="I4:K8"/>
    <mergeCell ref="A14:K14"/>
    <mergeCell ref="A3:K3"/>
    <mergeCell ref="J12:K12"/>
    <mergeCell ref="J11:K11"/>
    <mergeCell ref="D16:F16"/>
    <mergeCell ref="G16:H16"/>
    <mergeCell ref="A10:K10"/>
    <mergeCell ref="B30:C35"/>
    <mergeCell ref="A26:K26"/>
    <mergeCell ref="I29:J29"/>
    <mergeCell ref="B29:C29"/>
    <mergeCell ref="A28:K28"/>
    <mergeCell ref="A43:K43"/>
    <mergeCell ref="B39:I39"/>
    <mergeCell ref="B40:I40"/>
    <mergeCell ref="B41:I41"/>
    <mergeCell ref="B38:I38"/>
    <mergeCell ref="D4:G4"/>
    <mergeCell ref="D15:H15"/>
    <mergeCell ref="E5:F5"/>
    <mergeCell ref="E17:F17"/>
    <mergeCell ref="A37:K37"/>
    <mergeCell ref="A4:C4"/>
    <mergeCell ref="A13:C13"/>
    <mergeCell ref="D13:H13"/>
    <mergeCell ref="I13:K13"/>
  </mergeCells>
  <printOptions/>
  <pageMargins left="0.2" right="0.2" top="0.34" bottom="0.36" header="0.5" footer="0.3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showGridLines="0" zoomScaleSheetLayoutView="100" zoomScalePageLayoutView="0" workbookViewId="0" topLeftCell="A1">
      <selection activeCell="F1" sqref="F1"/>
    </sheetView>
  </sheetViews>
  <sheetFormatPr defaultColWidth="9.00390625" defaultRowHeight="12.75"/>
  <cols>
    <col min="1" max="1" width="3.625" style="0" customWidth="1"/>
    <col min="2" max="2" width="21.375" style="0" customWidth="1"/>
    <col min="3" max="3" width="57.125" style="0" customWidth="1"/>
    <col min="4" max="4" width="5.375" style="0" customWidth="1"/>
    <col min="5" max="5" width="9.00390625" style="0" customWidth="1"/>
    <col min="6" max="6" width="11.625" style="0" bestFit="1" customWidth="1"/>
    <col min="7" max="7" width="13.375" style="0" bestFit="1" customWidth="1"/>
  </cols>
  <sheetData>
    <row r="1" spans="1:6" ht="12.75">
      <c r="A1" s="158" t="s">
        <v>33</v>
      </c>
      <c r="B1" s="158"/>
      <c r="C1" s="158"/>
      <c r="D1" s="172" t="s">
        <v>58</v>
      </c>
      <c r="E1" s="172"/>
      <c r="F1" s="21">
        <v>40344</v>
      </c>
    </row>
    <row r="2" spans="3:5" ht="12.75">
      <c r="C2" s="1"/>
      <c r="D2" s="26"/>
      <c r="E2" s="27"/>
    </row>
    <row r="3" spans="1:6" s="28" customFormat="1" ht="15.75">
      <c r="A3" s="193" t="s">
        <v>140</v>
      </c>
      <c r="B3" s="194"/>
      <c r="C3" s="194"/>
      <c r="D3" s="194"/>
      <c r="E3" s="194"/>
      <c r="F3" s="194"/>
    </row>
    <row r="4" spans="1:6" s="28" customFormat="1" ht="21.75" customHeight="1">
      <c r="A4" s="195" t="s">
        <v>81</v>
      </c>
      <c r="B4" s="195"/>
      <c r="C4" s="195"/>
      <c r="D4" s="195"/>
      <c r="E4" s="195"/>
      <c r="F4" s="195"/>
    </row>
    <row r="5" spans="1:6" s="28" customFormat="1" ht="18.75" customHeight="1">
      <c r="A5" s="193" t="s">
        <v>24</v>
      </c>
      <c r="B5" s="193"/>
      <c r="C5" s="193"/>
      <c r="D5" s="193"/>
      <c r="E5" s="193"/>
      <c r="F5" s="193"/>
    </row>
    <row r="6" spans="1:6" s="28" customFormat="1" ht="15.75">
      <c r="A6" s="196" t="s">
        <v>68</v>
      </c>
      <c r="B6" s="196"/>
      <c r="C6" s="196"/>
      <c r="D6" s="196"/>
      <c r="E6" s="196"/>
      <c r="F6" s="29">
        <f>SUM(F8:F14)</f>
        <v>126865</v>
      </c>
    </row>
    <row r="7" spans="1:6" ht="12.75">
      <c r="A7" s="13" t="s">
        <v>7</v>
      </c>
      <c r="B7" s="14" t="s">
        <v>0</v>
      </c>
      <c r="C7" s="15" t="s">
        <v>13</v>
      </c>
      <c r="D7" s="15" t="s">
        <v>20</v>
      </c>
      <c r="E7" s="15" t="s">
        <v>19</v>
      </c>
      <c r="F7" s="15" t="s">
        <v>18</v>
      </c>
    </row>
    <row r="8" spans="1:6" s="35" customFormat="1" ht="13.5" customHeight="1">
      <c r="A8" s="32">
        <v>1</v>
      </c>
      <c r="B8" s="33" t="s">
        <v>37</v>
      </c>
      <c r="C8" s="33" t="s">
        <v>65</v>
      </c>
      <c r="D8" s="32">
        <v>1</v>
      </c>
      <c r="E8" s="34">
        <v>96100</v>
      </c>
      <c r="F8" s="34">
        <f aca="true" t="shared" si="0" ref="F8:F14">E8*D8</f>
        <v>96100</v>
      </c>
    </row>
    <row r="9" spans="1:6" ht="12.75">
      <c r="A9" s="11">
        <v>2</v>
      </c>
      <c r="B9" s="12" t="s">
        <v>47</v>
      </c>
      <c r="C9" s="4" t="s">
        <v>48</v>
      </c>
      <c r="D9" s="2">
        <v>1</v>
      </c>
      <c r="E9" s="37">
        <v>5580</v>
      </c>
      <c r="F9" s="8">
        <f t="shared" si="0"/>
        <v>5580</v>
      </c>
    </row>
    <row r="10" spans="1:6" ht="12.75">
      <c r="A10" s="11">
        <v>3</v>
      </c>
      <c r="B10" s="12" t="s">
        <v>2</v>
      </c>
      <c r="C10" s="12" t="s">
        <v>21</v>
      </c>
      <c r="D10" s="2">
        <v>1</v>
      </c>
      <c r="E10" s="37">
        <v>6388</v>
      </c>
      <c r="F10" s="8">
        <f t="shared" si="0"/>
        <v>6388</v>
      </c>
    </row>
    <row r="11" spans="1:6" ht="13.5" customHeight="1">
      <c r="A11" s="11">
        <v>4</v>
      </c>
      <c r="B11" s="12" t="s">
        <v>49</v>
      </c>
      <c r="C11" s="4" t="s">
        <v>50</v>
      </c>
      <c r="D11" s="2">
        <v>1</v>
      </c>
      <c r="E11" s="37">
        <v>4234</v>
      </c>
      <c r="F11" s="8">
        <f t="shared" si="0"/>
        <v>4234</v>
      </c>
    </row>
    <row r="12" spans="1:6" ht="12.75">
      <c r="A12" s="11">
        <v>5</v>
      </c>
      <c r="B12" s="12" t="s">
        <v>3</v>
      </c>
      <c r="C12" s="12" t="s">
        <v>51</v>
      </c>
      <c r="D12" s="2">
        <v>1</v>
      </c>
      <c r="E12" s="37">
        <v>1658</v>
      </c>
      <c r="F12" s="8">
        <f t="shared" si="0"/>
        <v>1658</v>
      </c>
    </row>
    <row r="13" spans="1:6" ht="12.75">
      <c r="A13" s="11">
        <v>6</v>
      </c>
      <c r="B13" s="12" t="s">
        <v>4</v>
      </c>
      <c r="C13" s="4" t="s">
        <v>22</v>
      </c>
      <c r="D13" s="2">
        <v>1</v>
      </c>
      <c r="E13" s="37">
        <v>11377</v>
      </c>
      <c r="F13" s="8">
        <f t="shared" si="0"/>
        <v>11377</v>
      </c>
    </row>
    <row r="14" spans="1:6" ht="12.75">
      <c r="A14" s="11">
        <v>7</v>
      </c>
      <c r="B14" s="12" t="s">
        <v>5</v>
      </c>
      <c r="C14" s="4" t="s">
        <v>32</v>
      </c>
      <c r="D14" s="2">
        <v>1</v>
      </c>
      <c r="E14" s="37">
        <v>1528</v>
      </c>
      <c r="F14" s="8">
        <f t="shared" si="0"/>
        <v>1528</v>
      </c>
    </row>
    <row r="15" spans="1:6" s="39" customFormat="1" ht="12.75">
      <c r="A15" s="185" t="s">
        <v>69</v>
      </c>
      <c r="B15" s="185"/>
      <c r="C15" s="185"/>
      <c r="D15" s="185"/>
      <c r="E15" s="185"/>
      <c r="F15" s="41">
        <f>SUM(F6,$F$69)</f>
        <v>186865</v>
      </c>
    </row>
    <row r="16" spans="1:6" ht="15.75">
      <c r="A16" s="186"/>
      <c r="B16" s="186"/>
      <c r="C16" s="186"/>
      <c r="D16" s="186"/>
      <c r="E16" s="186"/>
      <c r="F16" s="186"/>
    </row>
    <row r="17" spans="1:6" ht="15.75">
      <c r="A17" s="191" t="s">
        <v>53</v>
      </c>
      <c r="B17" s="191"/>
      <c r="C17" s="191"/>
      <c r="D17" s="191"/>
      <c r="E17" s="191"/>
      <c r="F17" s="23">
        <f>SUM(F19:F23)</f>
        <v>117893</v>
      </c>
    </row>
    <row r="18" spans="1:6" ht="12.75">
      <c r="A18" s="13" t="s">
        <v>7</v>
      </c>
      <c r="B18" s="14" t="s">
        <v>0</v>
      </c>
      <c r="C18" s="15" t="s">
        <v>13</v>
      </c>
      <c r="D18" s="15" t="s">
        <v>20</v>
      </c>
      <c r="E18" s="15" t="s">
        <v>19</v>
      </c>
      <c r="F18" s="15" t="s">
        <v>18</v>
      </c>
    </row>
    <row r="19" spans="1:6" s="35" customFormat="1" ht="13.5" customHeight="1">
      <c r="A19" s="32">
        <v>1</v>
      </c>
      <c r="B19" s="33" t="s">
        <v>37</v>
      </c>
      <c r="C19" s="33" t="s">
        <v>65</v>
      </c>
      <c r="D19" s="32">
        <v>1</v>
      </c>
      <c r="E19" s="34">
        <v>96100</v>
      </c>
      <c r="F19" s="34">
        <f>E19*D19</f>
        <v>96100</v>
      </c>
    </row>
    <row r="20" spans="1:6" ht="12.75">
      <c r="A20" s="11">
        <v>2</v>
      </c>
      <c r="B20" s="4" t="s">
        <v>2</v>
      </c>
      <c r="C20" s="12" t="s">
        <v>21</v>
      </c>
      <c r="D20" s="2">
        <v>1</v>
      </c>
      <c r="E20" s="37">
        <v>6388</v>
      </c>
      <c r="F20" s="8">
        <f>E20*D20</f>
        <v>6388</v>
      </c>
    </row>
    <row r="21" spans="1:6" ht="12.75">
      <c r="A21" s="11">
        <v>3</v>
      </c>
      <c r="B21" s="4" t="s">
        <v>4</v>
      </c>
      <c r="C21" s="4" t="s">
        <v>22</v>
      </c>
      <c r="D21" s="2">
        <v>1</v>
      </c>
      <c r="E21" s="37">
        <v>11377</v>
      </c>
      <c r="F21" s="8">
        <f>E21*D21</f>
        <v>11377</v>
      </c>
    </row>
    <row r="22" spans="1:6" ht="12.75">
      <c r="A22" s="11">
        <v>4</v>
      </c>
      <c r="B22" s="4" t="s">
        <v>5</v>
      </c>
      <c r="C22" s="4" t="s">
        <v>32</v>
      </c>
      <c r="D22" s="2">
        <v>1</v>
      </c>
      <c r="E22" s="37">
        <v>1528</v>
      </c>
      <c r="F22" s="8">
        <f>E22*D22</f>
        <v>1528</v>
      </c>
    </row>
    <row r="23" spans="1:6" ht="12.75">
      <c r="A23" s="11">
        <v>5</v>
      </c>
      <c r="B23" s="7" t="s">
        <v>56</v>
      </c>
      <c r="C23" s="31" t="s">
        <v>57</v>
      </c>
      <c r="D23" s="2">
        <v>1</v>
      </c>
      <c r="E23" s="37">
        <v>2500</v>
      </c>
      <c r="F23" s="8">
        <f>E23*D23</f>
        <v>2500</v>
      </c>
    </row>
    <row r="24" spans="1:7" s="39" customFormat="1" ht="12.75">
      <c r="A24" s="185" t="s">
        <v>69</v>
      </c>
      <c r="B24" s="185"/>
      <c r="C24" s="185"/>
      <c r="D24" s="185"/>
      <c r="E24" s="185"/>
      <c r="F24" s="41">
        <f>SUM(F17,$F$69)</f>
        <v>177893</v>
      </c>
      <c r="G24" s="40"/>
    </row>
    <row r="25" spans="1:6" ht="15.75">
      <c r="A25" s="186"/>
      <c r="B25" s="186"/>
      <c r="C25" s="186"/>
      <c r="D25" s="186"/>
      <c r="E25" s="186"/>
      <c r="F25" s="186"/>
    </row>
    <row r="26" spans="1:6" ht="18.75" customHeight="1">
      <c r="A26" s="193" t="s">
        <v>35</v>
      </c>
      <c r="B26" s="193"/>
      <c r="C26" s="193"/>
      <c r="D26" s="193"/>
      <c r="E26" s="193"/>
      <c r="F26" s="193"/>
    </row>
    <row r="27" spans="1:6" ht="15.75">
      <c r="A27" s="191" t="s">
        <v>70</v>
      </c>
      <c r="B27" s="191"/>
      <c r="C27" s="191"/>
      <c r="D27" s="191"/>
      <c r="E27" s="191"/>
      <c r="F27" s="23">
        <f>SUM(F29:F35)</f>
        <v>116015</v>
      </c>
    </row>
    <row r="28" spans="1:6" ht="12.75">
      <c r="A28" s="13" t="s">
        <v>7</v>
      </c>
      <c r="B28" s="14" t="s">
        <v>0</v>
      </c>
      <c r="C28" s="15" t="s">
        <v>13</v>
      </c>
      <c r="D28" s="15" t="s">
        <v>20</v>
      </c>
      <c r="E28" s="15" t="s">
        <v>19</v>
      </c>
      <c r="F28" s="15" t="s">
        <v>18</v>
      </c>
    </row>
    <row r="29" spans="1:6" s="35" customFormat="1" ht="12.75">
      <c r="A29" s="32">
        <v>1</v>
      </c>
      <c r="B29" s="33" t="s">
        <v>63</v>
      </c>
      <c r="C29" s="33" t="s">
        <v>66</v>
      </c>
      <c r="D29" s="32">
        <v>1</v>
      </c>
      <c r="E29" s="34">
        <v>85250</v>
      </c>
      <c r="F29" s="34">
        <f aca="true" t="shared" si="1" ref="F29:F35">E29*D29</f>
        <v>85250</v>
      </c>
    </row>
    <row r="30" spans="1:6" ht="12.75">
      <c r="A30" s="11">
        <v>2</v>
      </c>
      <c r="B30" s="12" t="s">
        <v>47</v>
      </c>
      <c r="C30" s="4" t="s">
        <v>52</v>
      </c>
      <c r="D30" s="2">
        <v>1</v>
      </c>
      <c r="E30" s="37">
        <v>5580</v>
      </c>
      <c r="F30" s="8">
        <f t="shared" si="1"/>
        <v>5580</v>
      </c>
    </row>
    <row r="31" spans="1:6" ht="12.75">
      <c r="A31" s="11">
        <v>3</v>
      </c>
      <c r="B31" s="4" t="s">
        <v>2</v>
      </c>
      <c r="C31" s="12" t="s">
        <v>21</v>
      </c>
      <c r="D31" s="2">
        <v>1</v>
      </c>
      <c r="E31" s="37">
        <v>6388</v>
      </c>
      <c r="F31" s="8">
        <f t="shared" si="1"/>
        <v>6388</v>
      </c>
    </row>
    <row r="32" spans="1:6" ht="15" customHeight="1">
      <c r="A32" s="11">
        <v>4</v>
      </c>
      <c r="B32" s="12" t="s">
        <v>49</v>
      </c>
      <c r="C32" s="4" t="s">
        <v>50</v>
      </c>
      <c r="D32" s="2">
        <v>1</v>
      </c>
      <c r="E32" s="37">
        <v>4234</v>
      </c>
      <c r="F32" s="8">
        <f t="shared" si="1"/>
        <v>4234</v>
      </c>
    </row>
    <row r="33" spans="1:6" ht="12.75">
      <c r="A33" s="11">
        <v>5</v>
      </c>
      <c r="B33" s="12" t="s">
        <v>3</v>
      </c>
      <c r="C33" s="12" t="s">
        <v>51</v>
      </c>
      <c r="D33" s="2">
        <v>1</v>
      </c>
      <c r="E33" s="37">
        <v>1658</v>
      </c>
      <c r="F33" s="8">
        <f t="shared" si="1"/>
        <v>1658</v>
      </c>
    </row>
    <row r="34" spans="1:6" ht="12.75">
      <c r="A34" s="11">
        <v>6</v>
      </c>
      <c r="B34" s="12" t="s">
        <v>4</v>
      </c>
      <c r="C34" s="4" t="s">
        <v>22</v>
      </c>
      <c r="D34" s="2">
        <v>1</v>
      </c>
      <c r="E34" s="37">
        <v>11377</v>
      </c>
      <c r="F34" s="8">
        <f t="shared" si="1"/>
        <v>11377</v>
      </c>
    </row>
    <row r="35" spans="1:6" ht="12.75">
      <c r="A35" s="11">
        <v>7</v>
      </c>
      <c r="B35" s="12" t="s">
        <v>5</v>
      </c>
      <c r="C35" s="4" t="s">
        <v>32</v>
      </c>
      <c r="D35" s="2">
        <v>1</v>
      </c>
      <c r="E35" s="37">
        <v>1528</v>
      </c>
      <c r="F35" s="8">
        <f t="shared" si="1"/>
        <v>1528</v>
      </c>
    </row>
    <row r="36" spans="1:6" s="39" customFormat="1" ht="12.75">
      <c r="A36" s="185" t="s">
        <v>69</v>
      </c>
      <c r="B36" s="185"/>
      <c r="C36" s="185"/>
      <c r="D36" s="185"/>
      <c r="E36" s="185"/>
      <c r="F36" s="41">
        <f>SUM(F27,$F$69)</f>
        <v>176015</v>
      </c>
    </row>
    <row r="37" spans="1:6" ht="15.75">
      <c r="A37" s="186"/>
      <c r="B37" s="186"/>
      <c r="C37" s="186"/>
      <c r="D37" s="186"/>
      <c r="E37" s="186"/>
      <c r="F37" s="186"/>
    </row>
    <row r="38" spans="1:6" ht="15.75">
      <c r="A38" s="191" t="s">
        <v>54</v>
      </c>
      <c r="B38" s="191"/>
      <c r="C38" s="191"/>
      <c r="D38" s="191"/>
      <c r="E38" s="191"/>
      <c r="F38" s="23">
        <f>SUM(F40:F46)</f>
        <v>112564</v>
      </c>
    </row>
    <row r="39" spans="1:6" ht="12.75">
      <c r="A39" s="13" t="s">
        <v>7</v>
      </c>
      <c r="B39" s="14" t="s">
        <v>0</v>
      </c>
      <c r="C39" s="15" t="s">
        <v>13</v>
      </c>
      <c r="D39" s="15" t="s">
        <v>20</v>
      </c>
      <c r="E39" s="15" t="s">
        <v>19</v>
      </c>
      <c r="F39" s="15" t="s">
        <v>18</v>
      </c>
    </row>
    <row r="40" spans="1:6" s="35" customFormat="1" ht="12.75">
      <c r="A40" s="32">
        <v>1</v>
      </c>
      <c r="B40" s="38" t="s">
        <v>64</v>
      </c>
      <c r="C40" s="33" t="s">
        <v>67</v>
      </c>
      <c r="D40" s="32">
        <v>1</v>
      </c>
      <c r="E40" s="34">
        <v>85250</v>
      </c>
      <c r="F40" s="34">
        <f aca="true" t="shared" si="2" ref="F40:F46">E40*D40</f>
        <v>85250</v>
      </c>
    </row>
    <row r="41" spans="1:6" ht="12.75">
      <c r="A41" s="11">
        <v>2</v>
      </c>
      <c r="B41" s="12" t="s">
        <v>47</v>
      </c>
      <c r="C41" s="4" t="s">
        <v>52</v>
      </c>
      <c r="D41" s="2">
        <v>1</v>
      </c>
      <c r="E41" s="37">
        <v>5580</v>
      </c>
      <c r="F41" s="8">
        <f t="shared" si="2"/>
        <v>5580</v>
      </c>
    </row>
    <row r="42" spans="1:6" ht="12.75">
      <c r="A42" s="11">
        <v>3</v>
      </c>
      <c r="B42" s="4" t="s">
        <v>25</v>
      </c>
      <c r="C42" s="4" t="s">
        <v>26</v>
      </c>
      <c r="D42" s="2">
        <v>1</v>
      </c>
      <c r="E42" s="37">
        <v>2937</v>
      </c>
      <c r="F42" s="8">
        <f t="shared" si="2"/>
        <v>2937</v>
      </c>
    </row>
    <row r="43" spans="1:6" ht="25.5">
      <c r="A43" s="11">
        <v>4</v>
      </c>
      <c r="B43" s="12" t="s">
        <v>49</v>
      </c>
      <c r="C43" s="4" t="s">
        <v>50</v>
      </c>
      <c r="D43" s="2">
        <v>1</v>
      </c>
      <c r="E43" s="37">
        <v>4234</v>
      </c>
      <c r="F43" s="8">
        <f t="shared" si="2"/>
        <v>4234</v>
      </c>
    </row>
    <row r="44" spans="1:6" ht="12.75">
      <c r="A44" s="11">
        <v>5</v>
      </c>
      <c r="B44" s="12" t="s">
        <v>3</v>
      </c>
      <c r="C44" s="12" t="s">
        <v>51</v>
      </c>
      <c r="D44" s="2">
        <v>1</v>
      </c>
      <c r="E44" s="37">
        <v>1658</v>
      </c>
      <c r="F44" s="8">
        <f t="shared" si="2"/>
        <v>1658</v>
      </c>
    </row>
    <row r="45" spans="1:6" ht="12.75">
      <c r="A45" s="11">
        <v>6</v>
      </c>
      <c r="B45" s="12" t="s">
        <v>4</v>
      </c>
      <c r="C45" s="4" t="s">
        <v>22</v>
      </c>
      <c r="D45" s="2">
        <v>1</v>
      </c>
      <c r="E45" s="37">
        <v>11377</v>
      </c>
      <c r="F45" s="8">
        <f t="shared" si="2"/>
        <v>11377</v>
      </c>
    </row>
    <row r="46" spans="1:6" ht="12.75">
      <c r="A46" s="11">
        <v>7</v>
      </c>
      <c r="B46" s="12" t="s">
        <v>5</v>
      </c>
      <c r="C46" s="4" t="s">
        <v>32</v>
      </c>
      <c r="D46" s="2">
        <v>1</v>
      </c>
      <c r="E46" s="37">
        <v>1528</v>
      </c>
      <c r="F46" s="8">
        <f t="shared" si="2"/>
        <v>1528</v>
      </c>
    </row>
    <row r="47" spans="1:6" s="39" customFormat="1" ht="12.75">
      <c r="A47" s="185" t="s">
        <v>69</v>
      </c>
      <c r="B47" s="185"/>
      <c r="C47" s="185"/>
      <c r="D47" s="185"/>
      <c r="E47" s="185"/>
      <c r="F47" s="41">
        <f>SUM(F38,$F$69)</f>
        <v>172564</v>
      </c>
    </row>
    <row r="48" spans="1:6" ht="15.75">
      <c r="A48" s="186"/>
      <c r="B48" s="186"/>
      <c r="C48" s="186"/>
      <c r="D48" s="186"/>
      <c r="E48" s="186"/>
      <c r="F48" s="186"/>
    </row>
    <row r="49" spans="1:6" ht="15.75">
      <c r="A49" s="191" t="s">
        <v>71</v>
      </c>
      <c r="B49" s="191"/>
      <c r="C49" s="191"/>
      <c r="D49" s="191"/>
      <c r="E49" s="191"/>
      <c r="F49" s="23">
        <f>SUM(F51:F55)</f>
        <v>107043</v>
      </c>
    </row>
    <row r="50" spans="1:6" ht="12.75">
      <c r="A50" s="13" t="s">
        <v>7</v>
      </c>
      <c r="B50" s="14" t="s">
        <v>0</v>
      </c>
      <c r="C50" s="15" t="s">
        <v>13</v>
      </c>
      <c r="D50" s="15" t="s">
        <v>20</v>
      </c>
      <c r="E50" s="15" t="s">
        <v>19</v>
      </c>
      <c r="F50" s="15" t="s">
        <v>18</v>
      </c>
    </row>
    <row r="51" spans="1:6" ht="12.75">
      <c r="A51" s="32">
        <v>1</v>
      </c>
      <c r="B51" s="33" t="s">
        <v>63</v>
      </c>
      <c r="C51" s="33" t="s">
        <v>66</v>
      </c>
      <c r="D51" s="32">
        <v>1</v>
      </c>
      <c r="E51" s="34">
        <v>85250</v>
      </c>
      <c r="F51" s="34">
        <f>E51*D51</f>
        <v>85250</v>
      </c>
    </row>
    <row r="52" spans="1:6" ht="12.75">
      <c r="A52" s="11">
        <v>2</v>
      </c>
      <c r="B52" s="4" t="s">
        <v>2</v>
      </c>
      <c r="C52" s="12" t="s">
        <v>21</v>
      </c>
      <c r="D52" s="2">
        <v>1</v>
      </c>
      <c r="E52" s="37">
        <v>6388</v>
      </c>
      <c r="F52" s="8">
        <f>E52*D52</f>
        <v>6388</v>
      </c>
    </row>
    <row r="53" spans="1:6" ht="12.75">
      <c r="A53" s="11">
        <v>3</v>
      </c>
      <c r="B53" s="12" t="s">
        <v>4</v>
      </c>
      <c r="C53" s="4" t="s">
        <v>22</v>
      </c>
      <c r="D53" s="2">
        <v>1</v>
      </c>
      <c r="E53" s="37">
        <v>11377</v>
      </c>
      <c r="F53" s="8">
        <f>E53*D53</f>
        <v>11377</v>
      </c>
    </row>
    <row r="54" spans="1:6" ht="12.75">
      <c r="A54" s="11">
        <v>4</v>
      </c>
      <c r="B54" s="12" t="s">
        <v>5</v>
      </c>
      <c r="C54" s="4" t="s">
        <v>32</v>
      </c>
      <c r="D54" s="2">
        <v>1</v>
      </c>
      <c r="E54" s="37">
        <v>1528</v>
      </c>
      <c r="F54" s="8">
        <f>E54*D54</f>
        <v>1528</v>
      </c>
    </row>
    <row r="55" spans="1:6" ht="12.75">
      <c r="A55" s="11">
        <v>5</v>
      </c>
      <c r="B55" s="7" t="s">
        <v>56</v>
      </c>
      <c r="C55" s="31" t="s">
        <v>57</v>
      </c>
      <c r="D55" s="2">
        <v>1</v>
      </c>
      <c r="E55" s="37">
        <v>2500</v>
      </c>
      <c r="F55" s="8">
        <f>E55*D55</f>
        <v>2500</v>
      </c>
    </row>
    <row r="56" spans="1:6" s="39" customFormat="1" ht="12.75">
      <c r="A56" s="185" t="s">
        <v>69</v>
      </c>
      <c r="B56" s="185"/>
      <c r="C56" s="185"/>
      <c r="D56" s="185"/>
      <c r="E56" s="185"/>
      <c r="F56" s="41">
        <f>SUM(F49,$F$69)</f>
        <v>167043</v>
      </c>
    </row>
    <row r="57" spans="1:6" ht="15.75">
      <c r="A57" s="186"/>
      <c r="B57" s="186"/>
      <c r="C57" s="186"/>
      <c r="D57" s="186"/>
      <c r="E57" s="186"/>
      <c r="F57" s="186"/>
    </row>
    <row r="58" spans="1:6" ht="15.75">
      <c r="A58" s="191" t="s">
        <v>55</v>
      </c>
      <c r="B58" s="191"/>
      <c r="C58" s="191"/>
      <c r="D58" s="191"/>
      <c r="E58" s="191"/>
      <c r="F58" s="23">
        <f>SUM(F60:F64)</f>
        <v>103592</v>
      </c>
    </row>
    <row r="59" spans="1:6" ht="12.75">
      <c r="A59" s="13" t="s">
        <v>7</v>
      </c>
      <c r="B59" s="14" t="s">
        <v>0</v>
      </c>
      <c r="C59" s="15" t="s">
        <v>13</v>
      </c>
      <c r="D59" s="15" t="s">
        <v>20</v>
      </c>
      <c r="E59" s="15" t="s">
        <v>19</v>
      </c>
      <c r="F59" s="15" t="s">
        <v>18</v>
      </c>
    </row>
    <row r="60" spans="1:6" ht="12.75">
      <c r="A60" s="32">
        <v>1</v>
      </c>
      <c r="B60" s="38" t="s">
        <v>64</v>
      </c>
      <c r="C60" s="33" t="s">
        <v>67</v>
      </c>
      <c r="D60" s="32">
        <v>1</v>
      </c>
      <c r="E60" s="34">
        <v>85250</v>
      </c>
      <c r="F60" s="34">
        <f>E60*D60</f>
        <v>85250</v>
      </c>
    </row>
    <row r="61" spans="1:6" ht="12.75">
      <c r="A61" s="11">
        <v>2</v>
      </c>
      <c r="B61" s="4" t="s">
        <v>25</v>
      </c>
      <c r="C61" s="4" t="s">
        <v>26</v>
      </c>
      <c r="D61" s="2">
        <v>1</v>
      </c>
      <c r="E61" s="37">
        <v>2937</v>
      </c>
      <c r="F61" s="8">
        <f>E61*D61</f>
        <v>2937</v>
      </c>
    </row>
    <row r="62" spans="1:6" ht="12.75">
      <c r="A62" s="11">
        <v>3</v>
      </c>
      <c r="B62" s="12" t="s">
        <v>4</v>
      </c>
      <c r="C62" s="4" t="s">
        <v>22</v>
      </c>
      <c r="D62" s="2">
        <v>1</v>
      </c>
      <c r="E62" s="37">
        <v>11377</v>
      </c>
      <c r="F62" s="8">
        <f>E62*D62</f>
        <v>11377</v>
      </c>
    </row>
    <row r="63" spans="1:6" ht="12.75">
      <c r="A63" s="11">
        <v>4</v>
      </c>
      <c r="B63" s="12" t="s">
        <v>5</v>
      </c>
      <c r="C63" s="4" t="s">
        <v>32</v>
      </c>
      <c r="D63" s="2">
        <v>1</v>
      </c>
      <c r="E63" s="37">
        <v>1528</v>
      </c>
      <c r="F63" s="8">
        <f>E63*D63</f>
        <v>1528</v>
      </c>
    </row>
    <row r="64" spans="1:6" ht="12.75">
      <c r="A64" s="11">
        <v>5</v>
      </c>
      <c r="B64" s="7" t="s">
        <v>56</v>
      </c>
      <c r="C64" s="31" t="s">
        <v>57</v>
      </c>
      <c r="D64" s="2">
        <v>1</v>
      </c>
      <c r="E64" s="37">
        <v>2500</v>
      </c>
      <c r="F64" s="8">
        <f>E64*D64</f>
        <v>2500</v>
      </c>
    </row>
    <row r="65" spans="1:6" s="39" customFormat="1" ht="12.75">
      <c r="A65" s="185" t="s">
        <v>69</v>
      </c>
      <c r="B65" s="185"/>
      <c r="C65" s="185"/>
      <c r="D65" s="185"/>
      <c r="E65" s="185"/>
      <c r="F65" s="41">
        <f>SUM(F58,$F$69)</f>
        <v>163592</v>
      </c>
    </row>
    <row r="66" spans="1:6" ht="15.75">
      <c r="A66" s="186"/>
      <c r="B66" s="186"/>
      <c r="C66" s="186"/>
      <c r="D66" s="186"/>
      <c r="E66" s="186"/>
      <c r="F66" s="186"/>
    </row>
    <row r="67" spans="1:6" ht="15.75">
      <c r="A67" s="187" t="s">
        <v>40</v>
      </c>
      <c r="B67" s="187"/>
      <c r="C67" s="187"/>
      <c r="D67" s="187"/>
      <c r="E67" s="187"/>
      <c r="F67" s="187"/>
    </row>
    <row r="68" spans="1:6" s="39" customFormat="1" ht="12.75">
      <c r="A68" s="192" t="s">
        <v>85</v>
      </c>
      <c r="B68" s="192"/>
      <c r="C68" s="192"/>
      <c r="D68" s="53"/>
      <c r="E68" s="83">
        <f>ROUNDUP(12*200*D69*0.8/1000,0)</f>
        <v>8</v>
      </c>
      <c r="F68" s="42" t="s">
        <v>72</v>
      </c>
    </row>
    <row r="69" spans="1:6" ht="12.75">
      <c r="A69" s="11">
        <v>1</v>
      </c>
      <c r="B69" s="45" t="s">
        <v>77</v>
      </c>
      <c r="C69" s="7" t="s">
        <v>104</v>
      </c>
      <c r="D69" s="2">
        <v>4</v>
      </c>
      <c r="E69" s="37">
        <v>15000</v>
      </c>
      <c r="F69" s="8">
        <f>E69*D69</f>
        <v>60000</v>
      </c>
    </row>
    <row r="70" spans="1:6" s="39" customFormat="1" ht="12.75">
      <c r="A70" s="192" t="s">
        <v>85</v>
      </c>
      <c r="B70" s="192"/>
      <c r="C70" s="192"/>
      <c r="D70" s="53"/>
      <c r="E70" s="83">
        <f>ROUNDUP(12*200*D71*0.8/1000,0)</f>
        <v>16</v>
      </c>
      <c r="F70" s="42" t="s">
        <v>72</v>
      </c>
    </row>
    <row r="71" spans="1:6" ht="12.75">
      <c r="A71" s="11">
        <v>2</v>
      </c>
      <c r="B71" s="45" t="s">
        <v>77</v>
      </c>
      <c r="C71" s="7" t="s">
        <v>104</v>
      </c>
      <c r="D71" s="2">
        <v>8</v>
      </c>
      <c r="E71" s="37">
        <v>15000</v>
      </c>
      <c r="F71" s="8">
        <f>E71*D71</f>
        <v>120000</v>
      </c>
    </row>
    <row r="73" spans="1:6" ht="15.75">
      <c r="A73" s="187" t="s">
        <v>82</v>
      </c>
      <c r="B73" s="187"/>
      <c r="C73" s="187"/>
      <c r="D73" s="187"/>
      <c r="E73" s="187"/>
      <c r="F73" s="187"/>
    </row>
    <row r="74" spans="1:6" ht="38.25">
      <c r="A74" s="50">
        <v>1</v>
      </c>
      <c r="B74" s="43" t="s">
        <v>17</v>
      </c>
      <c r="C74" s="44" t="s">
        <v>84</v>
      </c>
      <c r="D74" s="2">
        <v>0</v>
      </c>
      <c r="E74" s="37">
        <v>12000</v>
      </c>
      <c r="F74" s="8">
        <f>E74*D74</f>
        <v>0</v>
      </c>
    </row>
    <row r="75" spans="1:6" ht="25.5">
      <c r="A75" s="50">
        <v>2</v>
      </c>
      <c r="B75" s="43" t="s">
        <v>73</v>
      </c>
      <c r="C75" s="44" t="s">
        <v>74</v>
      </c>
      <c r="D75" s="2">
        <v>0</v>
      </c>
      <c r="E75" s="37">
        <v>10000</v>
      </c>
      <c r="F75" s="8">
        <f>E75*D75</f>
        <v>0</v>
      </c>
    </row>
    <row r="76" spans="1:6" ht="25.5">
      <c r="A76" s="50">
        <v>3</v>
      </c>
      <c r="B76" s="43" t="s">
        <v>75</v>
      </c>
      <c r="C76" s="44" t="s">
        <v>78</v>
      </c>
      <c r="D76" s="46">
        <v>0</v>
      </c>
      <c r="E76" s="47">
        <v>16130</v>
      </c>
      <c r="F76" s="48">
        <f>E76*D76</f>
        <v>0</v>
      </c>
    </row>
    <row r="77" spans="1:6" ht="12.75">
      <c r="A77" s="50">
        <v>4</v>
      </c>
      <c r="B77" s="12" t="s">
        <v>6</v>
      </c>
      <c r="C77" s="4" t="s">
        <v>34</v>
      </c>
      <c r="D77" s="2">
        <v>0</v>
      </c>
      <c r="E77" s="37">
        <v>8299</v>
      </c>
      <c r="F77" s="8">
        <f>E77*D77</f>
        <v>0</v>
      </c>
    </row>
    <row r="78" spans="1:6" ht="6.75" customHeight="1">
      <c r="A78" s="190"/>
      <c r="B78" s="190"/>
      <c r="C78" s="190"/>
      <c r="D78" s="190"/>
      <c r="E78" s="190"/>
      <c r="F78" s="190"/>
    </row>
    <row r="79" spans="1:6" ht="48" customHeight="1">
      <c r="A79" s="188" t="s">
        <v>83</v>
      </c>
      <c r="B79" s="189"/>
      <c r="C79" s="189"/>
      <c r="D79" s="189"/>
      <c r="E79" s="189"/>
      <c r="F79" s="189"/>
    </row>
    <row r="81" spans="1:3" ht="12.75">
      <c r="A81" s="158" t="s">
        <v>33</v>
      </c>
      <c r="B81" s="158"/>
      <c r="C81" s="158"/>
    </row>
  </sheetData>
  <sheetProtection/>
  <mergeCells count="31">
    <mergeCell ref="A6:E6"/>
    <mergeCell ref="A81:C81"/>
    <mergeCell ref="A57:F57"/>
    <mergeCell ref="A58:E58"/>
    <mergeCell ref="A56:E56"/>
    <mergeCell ref="A16:F16"/>
    <mergeCell ref="A17:E17"/>
    <mergeCell ref="A65:E65"/>
    <mergeCell ref="A15:E15"/>
    <mergeCell ref="A73:F73"/>
    <mergeCell ref="A1:C1"/>
    <mergeCell ref="D1:E1"/>
    <mergeCell ref="A48:F48"/>
    <mergeCell ref="A49:E49"/>
    <mergeCell ref="A3:F3"/>
    <mergeCell ref="A4:F4"/>
    <mergeCell ref="A5:F5"/>
    <mergeCell ref="A25:F25"/>
    <mergeCell ref="A26:F26"/>
    <mergeCell ref="A27:E27"/>
    <mergeCell ref="A79:F79"/>
    <mergeCell ref="A78:F78"/>
    <mergeCell ref="A47:E47"/>
    <mergeCell ref="A37:F37"/>
    <mergeCell ref="A38:E38"/>
    <mergeCell ref="A68:C68"/>
    <mergeCell ref="A70:C70"/>
    <mergeCell ref="A24:E24"/>
    <mergeCell ref="A36:E36"/>
    <mergeCell ref="A66:F66"/>
    <mergeCell ref="A67:F67"/>
  </mergeCells>
  <printOptions/>
  <pageMargins left="0.5" right="0.2" top="0.38" bottom="0.24" header="0.39" footer="0.24"/>
  <pageSetup horizontalDpi="300" verticalDpi="300" orientation="portrait" paperSize="9" scale="90" r:id="rId1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2"/>
  <sheetViews>
    <sheetView showGridLines="0" zoomScaleSheetLayoutView="100" zoomScalePageLayoutView="0" workbookViewId="0" topLeftCell="A1">
      <selection activeCell="F1" sqref="F1"/>
    </sheetView>
  </sheetViews>
  <sheetFormatPr defaultColWidth="9.00390625" defaultRowHeight="12.75"/>
  <cols>
    <col min="1" max="1" width="3.625" style="0" customWidth="1"/>
    <col min="2" max="2" width="21.375" style="0" customWidth="1"/>
    <col min="3" max="3" width="57.125" style="1" customWidth="1"/>
    <col min="4" max="4" width="5.375" style="0" customWidth="1"/>
    <col min="5" max="5" width="9.00390625" style="0" customWidth="1"/>
    <col min="6" max="6" width="11.625" style="0" bestFit="1" customWidth="1"/>
    <col min="7" max="7" width="13.375" style="0" bestFit="1" customWidth="1"/>
  </cols>
  <sheetData>
    <row r="1" spans="1:6" ht="12.75">
      <c r="A1" s="158" t="s">
        <v>33</v>
      </c>
      <c r="B1" s="158"/>
      <c r="C1" s="158"/>
      <c r="D1" s="172" t="s">
        <v>58</v>
      </c>
      <c r="E1" s="172"/>
      <c r="F1" s="21">
        <v>40344</v>
      </c>
    </row>
    <row r="3" spans="1:6" ht="15.75">
      <c r="A3" s="193" t="s">
        <v>139</v>
      </c>
      <c r="B3" s="194"/>
      <c r="C3" s="194"/>
      <c r="D3" s="194"/>
      <c r="E3" s="194"/>
      <c r="F3" s="194"/>
    </row>
    <row r="4" spans="1:6" ht="12.75">
      <c r="A4" s="198" t="s">
        <v>126</v>
      </c>
      <c r="B4" s="198"/>
      <c r="C4" s="198"/>
      <c r="D4" s="198"/>
      <c r="E4" s="198"/>
      <c r="F4" s="198"/>
    </row>
    <row r="5" spans="1:6" ht="23.25" customHeight="1">
      <c r="A5" s="197" t="s">
        <v>24</v>
      </c>
      <c r="B5" s="197"/>
      <c r="C5" s="197"/>
      <c r="D5" s="197"/>
      <c r="E5" s="197"/>
      <c r="F5" s="197"/>
    </row>
    <row r="6" spans="1:6" ht="15.75">
      <c r="A6" s="191" t="s">
        <v>79</v>
      </c>
      <c r="B6" s="191"/>
      <c r="C6" s="191"/>
      <c r="D6" s="191"/>
      <c r="E6" s="191"/>
      <c r="F6" s="23">
        <f>SUM(F8:F18)</f>
        <v>276293</v>
      </c>
    </row>
    <row r="7" spans="1:6" s="1" customFormat="1" ht="13.5" customHeight="1">
      <c r="A7" s="13" t="s">
        <v>7</v>
      </c>
      <c r="B7" s="14" t="s">
        <v>0</v>
      </c>
      <c r="C7" s="15" t="s">
        <v>13</v>
      </c>
      <c r="D7" s="15" t="s">
        <v>20</v>
      </c>
      <c r="E7" s="15" t="s">
        <v>19</v>
      </c>
      <c r="F7" s="15" t="s">
        <v>18</v>
      </c>
    </row>
    <row r="8" spans="1:6" s="3" customFormat="1" ht="13.5" customHeight="1">
      <c r="A8" s="32">
        <v>1</v>
      </c>
      <c r="B8" s="33" t="s">
        <v>1</v>
      </c>
      <c r="C8" s="33" t="s">
        <v>62</v>
      </c>
      <c r="D8" s="32">
        <v>2</v>
      </c>
      <c r="E8" s="34">
        <v>96100</v>
      </c>
      <c r="F8" s="34">
        <f aca="true" t="shared" si="0" ref="F8:F18">E8*D8</f>
        <v>192200</v>
      </c>
    </row>
    <row r="9" spans="1:6" s="3" customFormat="1" ht="14.25" customHeight="1">
      <c r="A9" s="11">
        <v>2</v>
      </c>
      <c r="B9" s="4" t="s">
        <v>8</v>
      </c>
      <c r="C9" s="4" t="s">
        <v>27</v>
      </c>
      <c r="D9" s="2">
        <v>1</v>
      </c>
      <c r="E9" s="37">
        <v>14120</v>
      </c>
      <c r="F9" s="8">
        <f t="shared" si="0"/>
        <v>14120</v>
      </c>
    </row>
    <row r="10" spans="1:6" s="3" customFormat="1" ht="12.75" customHeight="1">
      <c r="A10" s="11">
        <v>3</v>
      </c>
      <c r="B10" s="4" t="s">
        <v>9</v>
      </c>
      <c r="C10" s="4" t="s">
        <v>28</v>
      </c>
      <c r="D10" s="2">
        <v>1</v>
      </c>
      <c r="E10" s="37">
        <v>14120</v>
      </c>
      <c r="F10" s="8">
        <f t="shared" si="0"/>
        <v>14120</v>
      </c>
    </row>
    <row r="11" spans="1:6" s="3" customFormat="1" ht="12.75" customHeight="1">
      <c r="A11" s="11">
        <v>4</v>
      </c>
      <c r="B11" s="4" t="s">
        <v>10</v>
      </c>
      <c r="C11" s="4" t="s">
        <v>29</v>
      </c>
      <c r="D11" s="2">
        <v>1</v>
      </c>
      <c r="E11" s="37">
        <v>7217</v>
      </c>
      <c r="F11" s="8">
        <f t="shared" si="0"/>
        <v>7217</v>
      </c>
    </row>
    <row r="12" spans="1:6" s="3" customFormat="1" ht="15" customHeight="1">
      <c r="A12" s="11">
        <v>5</v>
      </c>
      <c r="B12" s="4" t="s">
        <v>3</v>
      </c>
      <c r="C12" s="4" t="s">
        <v>30</v>
      </c>
      <c r="D12" s="2">
        <v>2</v>
      </c>
      <c r="E12" s="37">
        <v>1658</v>
      </c>
      <c r="F12" s="8">
        <f t="shared" si="0"/>
        <v>3316</v>
      </c>
    </row>
    <row r="13" spans="1:6" s="3" customFormat="1" ht="13.5" customHeight="1">
      <c r="A13" s="11">
        <v>6</v>
      </c>
      <c r="B13" s="4" t="s">
        <v>11</v>
      </c>
      <c r="C13" s="4" t="s">
        <v>31</v>
      </c>
      <c r="D13" s="2">
        <v>2</v>
      </c>
      <c r="E13" s="37">
        <v>1658</v>
      </c>
      <c r="F13" s="8">
        <f t="shared" si="0"/>
        <v>3316</v>
      </c>
    </row>
    <row r="14" spans="1:6" s="3" customFormat="1" ht="12.75" customHeight="1">
      <c r="A14" s="11">
        <v>7</v>
      </c>
      <c r="B14" s="4" t="s">
        <v>2</v>
      </c>
      <c r="C14" s="4" t="s">
        <v>21</v>
      </c>
      <c r="D14" s="2">
        <v>2</v>
      </c>
      <c r="E14" s="37">
        <v>6388</v>
      </c>
      <c r="F14" s="8">
        <f t="shared" si="0"/>
        <v>12776</v>
      </c>
    </row>
    <row r="15" spans="1:6" s="3" customFormat="1" ht="13.5" customHeight="1">
      <c r="A15" s="11">
        <v>8</v>
      </c>
      <c r="B15" s="12" t="s">
        <v>12</v>
      </c>
      <c r="C15" s="4" t="s">
        <v>36</v>
      </c>
      <c r="D15" s="2">
        <v>1</v>
      </c>
      <c r="E15" s="37">
        <v>8024</v>
      </c>
      <c r="F15" s="8">
        <f t="shared" si="0"/>
        <v>8024</v>
      </c>
    </row>
    <row r="16" spans="1:6" s="3" customFormat="1" ht="12.75" customHeight="1">
      <c r="A16" s="11">
        <v>9</v>
      </c>
      <c r="B16" s="12" t="s">
        <v>6</v>
      </c>
      <c r="C16" s="4" t="s">
        <v>34</v>
      </c>
      <c r="D16" s="2">
        <v>1</v>
      </c>
      <c r="E16" s="37">
        <v>8299</v>
      </c>
      <c r="F16" s="8">
        <f t="shared" si="0"/>
        <v>8299</v>
      </c>
    </row>
    <row r="17" spans="1:6" s="3" customFormat="1" ht="13.5" customHeight="1">
      <c r="A17" s="11">
        <v>10</v>
      </c>
      <c r="B17" s="12" t="s">
        <v>4</v>
      </c>
      <c r="C17" s="4" t="s">
        <v>22</v>
      </c>
      <c r="D17" s="2">
        <v>1</v>
      </c>
      <c r="E17" s="37">
        <v>11377</v>
      </c>
      <c r="F17" s="8">
        <f t="shared" si="0"/>
        <v>11377</v>
      </c>
    </row>
    <row r="18" spans="1:6" s="3" customFormat="1" ht="14.25" customHeight="1">
      <c r="A18" s="11">
        <v>11</v>
      </c>
      <c r="B18" s="12" t="s">
        <v>5</v>
      </c>
      <c r="C18" s="4" t="s">
        <v>32</v>
      </c>
      <c r="D18" s="2">
        <v>1</v>
      </c>
      <c r="E18" s="37">
        <v>1528</v>
      </c>
      <c r="F18" s="8">
        <f t="shared" si="0"/>
        <v>1528</v>
      </c>
    </row>
    <row r="19" spans="1:7" s="24" customFormat="1" ht="12.75">
      <c r="A19" s="185" t="s">
        <v>69</v>
      </c>
      <c r="B19" s="185"/>
      <c r="C19" s="185"/>
      <c r="D19" s="185"/>
      <c r="E19" s="185"/>
      <c r="F19" s="41">
        <f>SUM(F6,$F$59)</f>
        <v>336293</v>
      </c>
      <c r="G19" s="25"/>
    </row>
    <row r="20" spans="1:7" s="5" customFormat="1" ht="6.75" customHeight="1">
      <c r="A20" s="9"/>
      <c r="B20" s="9"/>
      <c r="C20" s="9"/>
      <c r="D20" s="9"/>
      <c r="E20" s="10"/>
      <c r="F20" s="10"/>
      <c r="G20"/>
    </row>
    <row r="21" spans="1:7" s="5" customFormat="1" ht="15.75">
      <c r="A21" s="18" t="s">
        <v>38</v>
      </c>
      <c r="B21" s="19"/>
      <c r="C21" s="19"/>
      <c r="D21" s="19"/>
      <c r="E21" s="19"/>
      <c r="F21" s="23">
        <f>SUM(F23:F28)</f>
        <v>229280</v>
      </c>
      <c r="G21"/>
    </row>
    <row r="22" spans="1:7" s="5" customFormat="1" ht="14.25" customHeight="1">
      <c r="A22" s="13" t="s">
        <v>7</v>
      </c>
      <c r="B22" s="14" t="s">
        <v>0</v>
      </c>
      <c r="C22" s="15" t="s">
        <v>13</v>
      </c>
      <c r="D22" s="15" t="s">
        <v>20</v>
      </c>
      <c r="E22" s="15" t="s">
        <v>19</v>
      </c>
      <c r="F22" s="15" t="s">
        <v>18</v>
      </c>
      <c r="G22"/>
    </row>
    <row r="23" spans="1:7" s="5" customFormat="1" ht="14.25" customHeight="1">
      <c r="A23" s="32">
        <v>1</v>
      </c>
      <c r="B23" s="33" t="s">
        <v>1</v>
      </c>
      <c r="C23" s="33" t="s">
        <v>62</v>
      </c>
      <c r="D23" s="32">
        <v>2</v>
      </c>
      <c r="E23" s="34">
        <v>96100</v>
      </c>
      <c r="F23" s="34">
        <f aca="true" t="shared" si="1" ref="F23:F28">E23*D23</f>
        <v>192200</v>
      </c>
      <c r="G23" s="35"/>
    </row>
    <row r="24" spans="1:7" s="5" customFormat="1" ht="14.25" customHeight="1">
      <c r="A24" s="11">
        <v>2</v>
      </c>
      <c r="B24" s="4" t="s">
        <v>2</v>
      </c>
      <c r="C24" s="4" t="s">
        <v>21</v>
      </c>
      <c r="D24" s="2">
        <v>2</v>
      </c>
      <c r="E24" s="37">
        <v>6388</v>
      </c>
      <c r="F24" s="8">
        <f t="shared" si="1"/>
        <v>12776</v>
      </c>
      <c r="G24"/>
    </row>
    <row r="25" spans="1:7" s="5" customFormat="1" ht="14.25" customHeight="1">
      <c r="A25" s="11">
        <v>3</v>
      </c>
      <c r="B25" s="12" t="s">
        <v>6</v>
      </c>
      <c r="C25" s="4" t="s">
        <v>34</v>
      </c>
      <c r="D25" s="2">
        <v>1</v>
      </c>
      <c r="E25" s="37">
        <v>8299</v>
      </c>
      <c r="F25" s="8">
        <f t="shared" si="1"/>
        <v>8299</v>
      </c>
      <c r="G25"/>
    </row>
    <row r="26" spans="1:7" s="5" customFormat="1" ht="14.25" customHeight="1">
      <c r="A26" s="11">
        <v>4</v>
      </c>
      <c r="B26" s="12" t="s">
        <v>4</v>
      </c>
      <c r="C26" s="4" t="s">
        <v>22</v>
      </c>
      <c r="D26" s="2">
        <v>1</v>
      </c>
      <c r="E26" s="37">
        <v>11377</v>
      </c>
      <c r="F26" s="8">
        <f t="shared" si="1"/>
        <v>11377</v>
      </c>
      <c r="G26"/>
    </row>
    <row r="27" spans="1:7" s="5" customFormat="1" ht="15" customHeight="1">
      <c r="A27" s="11">
        <v>5</v>
      </c>
      <c r="B27" s="12" t="s">
        <v>5</v>
      </c>
      <c r="C27" s="4" t="s">
        <v>32</v>
      </c>
      <c r="D27" s="2">
        <v>1</v>
      </c>
      <c r="E27" s="37">
        <v>1528</v>
      </c>
      <c r="F27" s="8">
        <f t="shared" si="1"/>
        <v>1528</v>
      </c>
      <c r="G27"/>
    </row>
    <row r="28" spans="1:7" s="5" customFormat="1" ht="14.25" customHeight="1">
      <c r="A28" s="11">
        <v>6</v>
      </c>
      <c r="B28" s="7" t="s">
        <v>59</v>
      </c>
      <c r="C28" s="31" t="s">
        <v>60</v>
      </c>
      <c r="D28" s="2">
        <v>1</v>
      </c>
      <c r="E28" s="37">
        <v>3100</v>
      </c>
      <c r="F28" s="8">
        <f t="shared" si="1"/>
        <v>3100</v>
      </c>
      <c r="G28" s="30"/>
    </row>
    <row r="29" spans="1:7" s="52" customFormat="1" ht="12.75">
      <c r="A29" s="185" t="s">
        <v>69</v>
      </c>
      <c r="B29" s="185"/>
      <c r="C29" s="185"/>
      <c r="D29" s="185"/>
      <c r="E29" s="185"/>
      <c r="F29" s="51">
        <f>SUM(F21,$F$59)</f>
        <v>289280</v>
      </c>
      <c r="G29" s="40"/>
    </row>
    <row r="30" spans="1:7" s="5" customFormat="1" ht="18" customHeight="1">
      <c r="A30" s="9"/>
      <c r="B30" s="9"/>
      <c r="C30" s="9"/>
      <c r="D30" s="9"/>
      <c r="E30" s="10"/>
      <c r="F30" s="10"/>
      <c r="G30" s="6"/>
    </row>
    <row r="31" spans="1:6" ht="15.75">
      <c r="A31" s="197" t="s">
        <v>35</v>
      </c>
      <c r="B31" s="197"/>
      <c r="C31" s="197"/>
      <c r="D31" s="197"/>
      <c r="E31" s="197"/>
      <c r="F31" s="197"/>
    </row>
    <row r="32" spans="1:7" s="5" customFormat="1" ht="17.25" customHeight="1">
      <c r="A32" s="191" t="s">
        <v>80</v>
      </c>
      <c r="B32" s="191"/>
      <c r="C32" s="191"/>
      <c r="D32" s="191"/>
      <c r="E32" s="191"/>
      <c r="F32" s="23">
        <f>SUM(F34:F44)</f>
        <v>247691</v>
      </c>
      <c r="G32" s="6"/>
    </row>
    <row r="33" spans="1:7" s="5" customFormat="1" ht="16.5" customHeight="1">
      <c r="A33" s="13" t="s">
        <v>7</v>
      </c>
      <c r="B33" s="14" t="s">
        <v>0</v>
      </c>
      <c r="C33" s="15" t="s">
        <v>13</v>
      </c>
      <c r="D33" s="15" t="s">
        <v>20</v>
      </c>
      <c r="E33" s="15" t="s">
        <v>19</v>
      </c>
      <c r="F33" s="15" t="s">
        <v>18</v>
      </c>
      <c r="G33" s="6"/>
    </row>
    <row r="34" spans="1:7" s="5" customFormat="1" ht="14.25" customHeight="1">
      <c r="A34" s="32">
        <v>1</v>
      </c>
      <c r="B34" s="38" t="s">
        <v>64</v>
      </c>
      <c r="C34" s="33" t="s">
        <v>61</v>
      </c>
      <c r="D34" s="32">
        <v>2</v>
      </c>
      <c r="E34" s="34">
        <v>85250</v>
      </c>
      <c r="F34" s="34">
        <f aca="true" t="shared" si="2" ref="F34:F44">E34*D34</f>
        <v>170500</v>
      </c>
      <c r="G34" s="6"/>
    </row>
    <row r="35" spans="1:6" s="3" customFormat="1" ht="14.25" customHeight="1">
      <c r="A35" s="11">
        <v>2</v>
      </c>
      <c r="B35" s="4" t="s">
        <v>8</v>
      </c>
      <c r="C35" s="4" t="s">
        <v>27</v>
      </c>
      <c r="D35" s="2">
        <v>1</v>
      </c>
      <c r="E35" s="37">
        <v>14120</v>
      </c>
      <c r="F35" s="8">
        <f t="shared" si="2"/>
        <v>14120</v>
      </c>
    </row>
    <row r="36" spans="1:6" s="3" customFormat="1" ht="12.75" customHeight="1">
      <c r="A36" s="11">
        <v>3</v>
      </c>
      <c r="B36" s="4" t="s">
        <v>9</v>
      </c>
      <c r="C36" s="4" t="s">
        <v>28</v>
      </c>
      <c r="D36" s="2">
        <v>1</v>
      </c>
      <c r="E36" s="37">
        <v>14120</v>
      </c>
      <c r="F36" s="8">
        <f t="shared" si="2"/>
        <v>14120</v>
      </c>
    </row>
    <row r="37" spans="1:6" s="3" customFormat="1" ht="12.75" customHeight="1">
      <c r="A37" s="11">
        <v>4</v>
      </c>
      <c r="B37" s="4" t="s">
        <v>10</v>
      </c>
      <c r="C37" s="4" t="s">
        <v>29</v>
      </c>
      <c r="D37" s="2">
        <v>1</v>
      </c>
      <c r="E37" s="37">
        <v>7217</v>
      </c>
      <c r="F37" s="8">
        <f t="shared" si="2"/>
        <v>7217</v>
      </c>
    </row>
    <row r="38" spans="1:6" s="3" customFormat="1" ht="15" customHeight="1">
      <c r="A38" s="11">
        <v>5</v>
      </c>
      <c r="B38" s="4" t="s">
        <v>3</v>
      </c>
      <c r="C38" s="4" t="s">
        <v>30</v>
      </c>
      <c r="D38" s="2">
        <v>2</v>
      </c>
      <c r="E38" s="37">
        <v>1658</v>
      </c>
      <c r="F38" s="8">
        <f t="shared" si="2"/>
        <v>3316</v>
      </c>
    </row>
    <row r="39" spans="1:6" s="3" customFormat="1" ht="13.5" customHeight="1">
      <c r="A39" s="11">
        <v>6</v>
      </c>
      <c r="B39" s="4" t="s">
        <v>11</v>
      </c>
      <c r="C39" s="4" t="s">
        <v>31</v>
      </c>
      <c r="D39" s="2">
        <v>2</v>
      </c>
      <c r="E39" s="37">
        <v>1658</v>
      </c>
      <c r="F39" s="8">
        <f t="shared" si="2"/>
        <v>3316</v>
      </c>
    </row>
    <row r="40" spans="1:7" s="5" customFormat="1" ht="14.25" customHeight="1">
      <c r="A40" s="11">
        <v>7</v>
      </c>
      <c r="B40" s="4" t="s">
        <v>25</v>
      </c>
      <c r="C40" s="4" t="s">
        <v>26</v>
      </c>
      <c r="D40" s="2">
        <v>2</v>
      </c>
      <c r="E40" s="37">
        <v>2937</v>
      </c>
      <c r="F40" s="8">
        <f>E40*D40</f>
        <v>5874</v>
      </c>
      <c r="G40" s="6"/>
    </row>
    <row r="41" spans="1:6" s="3" customFormat="1" ht="14.25" customHeight="1">
      <c r="A41" s="11">
        <v>8</v>
      </c>
      <c r="B41" s="12" t="s">
        <v>12</v>
      </c>
      <c r="C41" s="4" t="s">
        <v>36</v>
      </c>
      <c r="D41" s="2">
        <v>1</v>
      </c>
      <c r="E41" s="37">
        <v>8024</v>
      </c>
      <c r="F41" s="8">
        <f t="shared" si="2"/>
        <v>8024</v>
      </c>
    </row>
    <row r="42" spans="1:6" s="3" customFormat="1" ht="13.5" customHeight="1">
      <c r="A42" s="11">
        <v>9</v>
      </c>
      <c r="B42" s="12" t="s">
        <v>6</v>
      </c>
      <c r="C42" s="4" t="s">
        <v>34</v>
      </c>
      <c r="D42" s="2">
        <v>1</v>
      </c>
      <c r="E42" s="37">
        <v>8299</v>
      </c>
      <c r="F42" s="8">
        <f t="shared" si="2"/>
        <v>8299</v>
      </c>
    </row>
    <row r="43" spans="1:6" s="3" customFormat="1" ht="13.5" customHeight="1">
      <c r="A43" s="11">
        <v>10</v>
      </c>
      <c r="B43" s="12" t="s">
        <v>4</v>
      </c>
      <c r="C43" s="4" t="s">
        <v>22</v>
      </c>
      <c r="D43" s="2">
        <v>1</v>
      </c>
      <c r="E43" s="37">
        <v>11377</v>
      </c>
      <c r="F43" s="8">
        <f t="shared" si="2"/>
        <v>11377</v>
      </c>
    </row>
    <row r="44" spans="1:6" ht="13.5" customHeight="1">
      <c r="A44" s="11">
        <v>11</v>
      </c>
      <c r="B44" s="12" t="s">
        <v>5</v>
      </c>
      <c r="C44" s="4" t="s">
        <v>32</v>
      </c>
      <c r="D44" s="2">
        <v>1</v>
      </c>
      <c r="E44" s="37">
        <v>1528</v>
      </c>
      <c r="F44" s="8">
        <f t="shared" si="2"/>
        <v>1528</v>
      </c>
    </row>
    <row r="45" spans="1:7" s="52" customFormat="1" ht="12.75">
      <c r="A45" s="185" t="s">
        <v>69</v>
      </c>
      <c r="B45" s="185"/>
      <c r="C45" s="185"/>
      <c r="D45" s="185"/>
      <c r="E45" s="185"/>
      <c r="F45" s="51">
        <f>SUM(F32,$F$59)</f>
        <v>307691</v>
      </c>
      <c r="G45" s="40"/>
    </row>
    <row r="46" spans="1:7" s="5" customFormat="1" ht="17.25" customHeight="1">
      <c r="A46" s="186"/>
      <c r="B46" s="186"/>
      <c r="C46" s="186"/>
      <c r="D46" s="186"/>
      <c r="E46" s="186"/>
      <c r="F46" s="186"/>
      <c r="G46" s="6"/>
    </row>
    <row r="47" spans="1:7" s="5" customFormat="1" ht="17.25" customHeight="1">
      <c r="A47" s="191" t="s">
        <v>39</v>
      </c>
      <c r="B47" s="191"/>
      <c r="C47" s="191"/>
      <c r="D47" s="191"/>
      <c r="E47" s="191"/>
      <c r="F47" s="23">
        <f>SUM(F49:F54)</f>
        <v>200678</v>
      </c>
      <c r="G47" s="6"/>
    </row>
    <row r="48" spans="1:7" s="5" customFormat="1" ht="17.25" customHeight="1">
      <c r="A48" s="13" t="s">
        <v>7</v>
      </c>
      <c r="B48" s="14" t="s">
        <v>0</v>
      </c>
      <c r="C48" s="15" t="s">
        <v>13</v>
      </c>
      <c r="D48" s="15" t="s">
        <v>20</v>
      </c>
      <c r="E48" s="15" t="s">
        <v>19</v>
      </c>
      <c r="F48" s="15" t="s">
        <v>18</v>
      </c>
      <c r="G48" s="6"/>
    </row>
    <row r="49" spans="1:7" s="5" customFormat="1" ht="13.5" customHeight="1">
      <c r="A49" s="32">
        <v>1</v>
      </c>
      <c r="B49" s="38" t="s">
        <v>64</v>
      </c>
      <c r="C49" s="33" t="s">
        <v>61</v>
      </c>
      <c r="D49" s="32">
        <v>2</v>
      </c>
      <c r="E49" s="34">
        <v>85250</v>
      </c>
      <c r="F49" s="34">
        <f aca="true" t="shared" si="3" ref="F49:F54">E49*D49</f>
        <v>170500</v>
      </c>
      <c r="G49" s="6"/>
    </row>
    <row r="50" spans="1:7" s="5" customFormat="1" ht="14.25" customHeight="1">
      <c r="A50" s="11">
        <v>2</v>
      </c>
      <c r="B50" s="4" t="s">
        <v>25</v>
      </c>
      <c r="C50" s="4" t="s">
        <v>26</v>
      </c>
      <c r="D50" s="2">
        <v>2</v>
      </c>
      <c r="E50" s="37">
        <v>2937</v>
      </c>
      <c r="F50" s="8">
        <f t="shared" si="3"/>
        <v>5874</v>
      </c>
      <c r="G50" s="6"/>
    </row>
    <row r="51" spans="1:7" s="5" customFormat="1" ht="12.75" customHeight="1">
      <c r="A51" s="11">
        <v>3</v>
      </c>
      <c r="B51" s="12" t="s">
        <v>6</v>
      </c>
      <c r="C51" s="4" t="s">
        <v>34</v>
      </c>
      <c r="D51" s="2">
        <v>1</v>
      </c>
      <c r="E51" s="37">
        <v>8299</v>
      </c>
      <c r="F51" s="8">
        <f t="shared" si="3"/>
        <v>8299</v>
      </c>
      <c r="G51" s="6"/>
    </row>
    <row r="52" spans="1:7" s="5" customFormat="1" ht="14.25" customHeight="1">
      <c r="A52" s="11">
        <v>4</v>
      </c>
      <c r="B52" s="12" t="s">
        <v>4</v>
      </c>
      <c r="C52" s="4" t="s">
        <v>22</v>
      </c>
      <c r="D52" s="2">
        <v>1</v>
      </c>
      <c r="E52" s="37">
        <v>11377</v>
      </c>
      <c r="F52" s="8">
        <f t="shared" si="3"/>
        <v>11377</v>
      </c>
      <c r="G52" s="6"/>
    </row>
    <row r="53" spans="1:7" s="5" customFormat="1" ht="12.75" customHeight="1">
      <c r="A53" s="11">
        <v>5</v>
      </c>
      <c r="B53" s="12" t="s">
        <v>5</v>
      </c>
      <c r="C53" s="4" t="s">
        <v>23</v>
      </c>
      <c r="D53" s="2">
        <v>1</v>
      </c>
      <c r="E53" s="37">
        <v>1528</v>
      </c>
      <c r="F53" s="8">
        <f t="shared" si="3"/>
        <v>1528</v>
      </c>
      <c r="G53" s="6"/>
    </row>
    <row r="54" spans="1:7" s="5" customFormat="1" ht="12.75" customHeight="1">
      <c r="A54" s="11">
        <v>6</v>
      </c>
      <c r="B54" s="7" t="s">
        <v>59</v>
      </c>
      <c r="C54" s="31" t="s">
        <v>60</v>
      </c>
      <c r="D54" s="2">
        <v>1</v>
      </c>
      <c r="E54" s="37">
        <v>3100</v>
      </c>
      <c r="F54" s="8">
        <f t="shared" si="3"/>
        <v>3100</v>
      </c>
      <c r="G54" s="6"/>
    </row>
    <row r="55" spans="1:7" s="52" customFormat="1" ht="12.75">
      <c r="A55" s="185" t="s">
        <v>69</v>
      </c>
      <c r="B55" s="185"/>
      <c r="C55" s="185"/>
      <c r="D55" s="185"/>
      <c r="E55" s="185"/>
      <c r="F55" s="51">
        <f>SUM(F47,$F$59)</f>
        <v>260678</v>
      </c>
      <c r="G55" s="40"/>
    </row>
    <row r="56" spans="1:6" ht="10.5" customHeight="1">
      <c r="A56" s="190"/>
      <c r="B56" s="190"/>
      <c r="C56" s="190"/>
      <c r="D56" s="190"/>
      <c r="E56" s="190"/>
      <c r="F56" s="190"/>
    </row>
    <row r="57" spans="1:6" ht="16.5" customHeight="1">
      <c r="A57" s="187" t="s">
        <v>40</v>
      </c>
      <c r="B57" s="187"/>
      <c r="C57" s="187"/>
      <c r="D57" s="187"/>
      <c r="E57" s="187"/>
      <c r="F57" s="187"/>
    </row>
    <row r="58" spans="1:6" s="39" customFormat="1" ht="12.75">
      <c r="A58" s="192" t="s">
        <v>85</v>
      </c>
      <c r="B58" s="192"/>
      <c r="C58" s="192"/>
      <c r="D58" s="53"/>
      <c r="E58" s="83">
        <f>ROUNDUP(12*200*D59*0.8/1000,0)</f>
        <v>8</v>
      </c>
      <c r="F58" s="42" t="s">
        <v>72</v>
      </c>
    </row>
    <row r="59" spans="1:6" ht="13.5" customHeight="1">
      <c r="A59" s="11">
        <v>1</v>
      </c>
      <c r="B59" s="45" t="s">
        <v>77</v>
      </c>
      <c r="C59" s="7" t="s">
        <v>104</v>
      </c>
      <c r="D59" s="2">
        <v>4</v>
      </c>
      <c r="E59" s="37">
        <v>15000</v>
      </c>
      <c r="F59" s="8">
        <f>E59*D59</f>
        <v>60000</v>
      </c>
    </row>
    <row r="60" spans="1:6" s="39" customFormat="1" ht="12.75">
      <c r="A60" s="192" t="s">
        <v>85</v>
      </c>
      <c r="B60" s="192"/>
      <c r="C60" s="192"/>
      <c r="D60" s="53"/>
      <c r="E60" s="83">
        <f>ROUNDUP(12*200*D61*0.8/1000,0)</f>
        <v>16</v>
      </c>
      <c r="F60" s="42" t="s">
        <v>72</v>
      </c>
    </row>
    <row r="61" spans="1:6" ht="12.75" customHeight="1">
      <c r="A61" s="11">
        <v>2</v>
      </c>
      <c r="B61" s="45" t="s">
        <v>77</v>
      </c>
      <c r="C61" s="7" t="s">
        <v>104</v>
      </c>
      <c r="D61" s="2">
        <v>8</v>
      </c>
      <c r="E61" s="37">
        <v>15000</v>
      </c>
      <c r="F61" s="8">
        <f>E61*D61</f>
        <v>120000</v>
      </c>
    </row>
    <row r="62" spans="1:6" s="39" customFormat="1" ht="12.75">
      <c r="A62" s="192" t="s">
        <v>85</v>
      </c>
      <c r="B62" s="192"/>
      <c r="C62" s="192"/>
      <c r="D62" s="53"/>
      <c r="E62" s="83">
        <f>ROUNDUP(12*200*D63*0.8/1000,0)</f>
        <v>24</v>
      </c>
      <c r="F62" s="42" t="s">
        <v>72</v>
      </c>
    </row>
    <row r="63" spans="1:6" ht="13.5" customHeight="1">
      <c r="A63" s="11">
        <v>3</v>
      </c>
      <c r="B63" s="45" t="s">
        <v>77</v>
      </c>
      <c r="C63" s="7" t="s">
        <v>104</v>
      </c>
      <c r="D63" s="2">
        <v>12</v>
      </c>
      <c r="E63" s="37">
        <v>15000</v>
      </c>
      <c r="F63" s="8">
        <f>E63*D63</f>
        <v>180000</v>
      </c>
    </row>
    <row r="65" spans="1:6" ht="15.75">
      <c r="A65" s="187" t="s">
        <v>82</v>
      </c>
      <c r="B65" s="187"/>
      <c r="C65" s="187"/>
      <c r="D65" s="187"/>
      <c r="E65" s="187"/>
      <c r="F65" s="187"/>
    </row>
    <row r="66" spans="1:6" ht="38.25">
      <c r="A66" s="50">
        <v>1</v>
      </c>
      <c r="B66" s="43" t="s">
        <v>17</v>
      </c>
      <c r="C66" s="44" t="s">
        <v>84</v>
      </c>
      <c r="D66" s="2">
        <v>0</v>
      </c>
      <c r="E66" s="37">
        <v>12000</v>
      </c>
      <c r="F66" s="8">
        <f>E66*D66</f>
        <v>0</v>
      </c>
    </row>
    <row r="67" spans="1:6" ht="25.5">
      <c r="A67" s="50">
        <v>2</v>
      </c>
      <c r="B67" s="43" t="s">
        <v>73</v>
      </c>
      <c r="C67" s="44" t="s">
        <v>74</v>
      </c>
      <c r="D67" s="2">
        <v>0</v>
      </c>
      <c r="E67" s="37">
        <v>10000</v>
      </c>
      <c r="F67" s="8">
        <f>E67*D67</f>
        <v>0</v>
      </c>
    </row>
    <row r="68" spans="1:6" ht="25.5">
      <c r="A68" s="50">
        <v>3</v>
      </c>
      <c r="B68" s="43" t="s">
        <v>75</v>
      </c>
      <c r="C68" s="44" t="s">
        <v>78</v>
      </c>
      <c r="D68" s="46">
        <v>0</v>
      </c>
      <c r="E68" s="47">
        <v>16130</v>
      </c>
      <c r="F68" s="48">
        <f>E68*D68</f>
        <v>0</v>
      </c>
    </row>
    <row r="69" spans="1:6" ht="12.75">
      <c r="A69" s="190"/>
      <c r="B69" s="190"/>
      <c r="C69" s="190"/>
      <c r="D69" s="190"/>
      <c r="E69" s="190"/>
      <c r="F69" s="190"/>
    </row>
    <row r="70" spans="1:6" ht="39.75" customHeight="1">
      <c r="A70" s="188" t="s">
        <v>83</v>
      </c>
      <c r="B70" s="189"/>
      <c r="C70" s="189"/>
      <c r="D70" s="189"/>
      <c r="E70" s="189"/>
      <c r="F70" s="189"/>
    </row>
    <row r="72" spans="1:3" ht="12.75">
      <c r="A72" s="158" t="s">
        <v>33</v>
      </c>
      <c r="B72" s="158"/>
      <c r="C72" s="158"/>
    </row>
  </sheetData>
  <sheetProtection/>
  <mergeCells count="23">
    <mergeCell ref="A72:C72"/>
    <mergeCell ref="A1:C1"/>
    <mergeCell ref="D1:E1"/>
    <mergeCell ref="A57:F57"/>
    <mergeCell ref="A58:C58"/>
    <mergeCell ref="A6:E6"/>
    <mergeCell ref="A3:F3"/>
    <mergeCell ref="A4:F4"/>
    <mergeCell ref="A5:F5"/>
    <mergeCell ref="A45:E45"/>
    <mergeCell ref="A70:F70"/>
    <mergeCell ref="A31:F31"/>
    <mergeCell ref="A32:E32"/>
    <mergeCell ref="A46:F46"/>
    <mergeCell ref="A47:E47"/>
    <mergeCell ref="A56:F56"/>
    <mergeCell ref="A60:C60"/>
    <mergeCell ref="A62:C62"/>
    <mergeCell ref="A19:E19"/>
    <mergeCell ref="A29:E29"/>
    <mergeCell ref="A65:F65"/>
    <mergeCell ref="A69:F69"/>
    <mergeCell ref="A55:E55"/>
  </mergeCells>
  <printOptions/>
  <pageMargins left="0.61" right="0.1968503937007874" top="0.15748031496062992" bottom="0.2362204724409449" header="0.24" footer="0.2362204724409449"/>
  <pageSetup horizontalDpi="300" verticalDpi="300" orientation="portrait" scale="90" r:id="rId1"/>
  <rowBreaks count="1" manualBreakCount="1">
    <brk id="4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SheetLayoutView="100" workbookViewId="0" topLeftCell="A1">
      <selection activeCell="F1" sqref="F1"/>
    </sheetView>
  </sheetViews>
  <sheetFormatPr defaultColWidth="9.00390625" defaultRowHeight="12.75"/>
  <cols>
    <col min="1" max="1" width="3.625" style="0" customWidth="1"/>
    <col min="2" max="2" width="21.375" style="0" customWidth="1"/>
    <col min="3" max="3" width="57.125" style="1" customWidth="1"/>
    <col min="4" max="4" width="5.375" style="0" customWidth="1"/>
    <col min="5" max="5" width="9.00390625" style="0" customWidth="1"/>
    <col min="6" max="6" width="11.625" style="0" bestFit="1" customWidth="1"/>
    <col min="7" max="7" width="12.875" style="0" customWidth="1"/>
  </cols>
  <sheetData>
    <row r="1" spans="1:6" ht="12.75">
      <c r="A1" s="158" t="s">
        <v>33</v>
      </c>
      <c r="B1" s="158"/>
      <c r="C1" s="158"/>
      <c r="D1" s="172" t="s">
        <v>58</v>
      </c>
      <c r="E1" s="172"/>
      <c r="F1" s="21">
        <v>40344</v>
      </c>
    </row>
    <row r="3" spans="1:6" ht="15.75">
      <c r="A3" s="193" t="s">
        <v>141</v>
      </c>
      <c r="B3" s="194"/>
      <c r="C3" s="194"/>
      <c r="D3" s="194"/>
      <c r="E3" s="194"/>
      <c r="F3" s="194"/>
    </row>
    <row r="4" spans="1:6" ht="12.75">
      <c r="A4" s="198" t="s">
        <v>41</v>
      </c>
      <c r="B4" s="198"/>
      <c r="C4" s="198"/>
      <c r="D4" s="198"/>
      <c r="E4" s="198"/>
      <c r="F4" s="198"/>
    </row>
    <row r="5" spans="1:6" ht="18.75" customHeight="1">
      <c r="A5" s="197" t="s">
        <v>24</v>
      </c>
      <c r="B5" s="197"/>
      <c r="C5" s="197"/>
      <c r="D5" s="197"/>
      <c r="E5" s="197"/>
      <c r="F5" s="197"/>
    </row>
    <row r="6" spans="1:6" ht="15.75">
      <c r="A6" s="191" t="s">
        <v>42</v>
      </c>
      <c r="B6" s="191"/>
      <c r="C6" s="191"/>
      <c r="D6" s="191"/>
      <c r="E6" s="191"/>
      <c r="F6" s="23">
        <f>SUM(F8:F18)</f>
        <v>407923</v>
      </c>
    </row>
    <row r="7" spans="1:6" s="1" customFormat="1" ht="13.5" customHeight="1">
      <c r="A7" s="13" t="s">
        <v>7</v>
      </c>
      <c r="B7" s="14" t="s">
        <v>0</v>
      </c>
      <c r="C7" s="15" t="s">
        <v>13</v>
      </c>
      <c r="D7" s="15" t="s">
        <v>20</v>
      </c>
      <c r="E7" s="15" t="s">
        <v>19</v>
      </c>
      <c r="F7" s="15" t="s">
        <v>18</v>
      </c>
    </row>
    <row r="8" spans="1:6" s="36" customFormat="1" ht="13.5" customHeight="1">
      <c r="A8" s="32">
        <v>1</v>
      </c>
      <c r="B8" s="33" t="s">
        <v>1</v>
      </c>
      <c r="C8" s="33" t="s">
        <v>62</v>
      </c>
      <c r="D8" s="32">
        <v>3</v>
      </c>
      <c r="E8" s="34">
        <v>96100</v>
      </c>
      <c r="F8" s="34">
        <f aca="true" t="shared" si="0" ref="F8:F18">E8*D8</f>
        <v>288300</v>
      </c>
    </row>
    <row r="9" spans="1:6" s="3" customFormat="1" ht="14.25" customHeight="1">
      <c r="A9" s="11">
        <v>2</v>
      </c>
      <c r="B9" s="4" t="s">
        <v>14</v>
      </c>
      <c r="C9" s="4" t="s">
        <v>43</v>
      </c>
      <c r="D9" s="2">
        <v>1</v>
      </c>
      <c r="E9" s="37">
        <v>21207</v>
      </c>
      <c r="F9" s="8">
        <f t="shared" si="0"/>
        <v>21207</v>
      </c>
    </row>
    <row r="10" spans="1:6" s="3" customFormat="1" ht="12.75" customHeight="1">
      <c r="A10" s="11">
        <v>3</v>
      </c>
      <c r="B10" s="4" t="s">
        <v>15</v>
      </c>
      <c r="C10" s="4" t="s">
        <v>44</v>
      </c>
      <c r="D10" s="2">
        <v>1</v>
      </c>
      <c r="E10" s="37">
        <v>21207</v>
      </c>
      <c r="F10" s="8">
        <f t="shared" si="0"/>
        <v>21207</v>
      </c>
    </row>
    <row r="11" spans="1:6" s="3" customFormat="1" ht="12.75" customHeight="1">
      <c r="A11" s="11">
        <v>4</v>
      </c>
      <c r="B11" s="4" t="s">
        <v>10</v>
      </c>
      <c r="C11" s="4" t="s">
        <v>29</v>
      </c>
      <c r="D11" s="2">
        <v>2</v>
      </c>
      <c r="E11" s="37">
        <v>7217</v>
      </c>
      <c r="F11" s="8">
        <f t="shared" si="0"/>
        <v>14434</v>
      </c>
    </row>
    <row r="12" spans="1:6" s="3" customFormat="1" ht="15" customHeight="1">
      <c r="A12" s="11">
        <v>5</v>
      </c>
      <c r="B12" s="4" t="s">
        <v>3</v>
      </c>
      <c r="C12" s="4" t="s">
        <v>30</v>
      </c>
      <c r="D12" s="2">
        <v>3</v>
      </c>
      <c r="E12" s="37">
        <v>1658</v>
      </c>
      <c r="F12" s="8">
        <f t="shared" si="0"/>
        <v>4974</v>
      </c>
    </row>
    <row r="13" spans="1:6" s="3" customFormat="1" ht="13.5" customHeight="1">
      <c r="A13" s="11">
        <v>6</v>
      </c>
      <c r="B13" s="4" t="s">
        <v>11</v>
      </c>
      <c r="C13" s="4" t="s">
        <v>31</v>
      </c>
      <c r="D13" s="2">
        <v>3</v>
      </c>
      <c r="E13" s="37">
        <v>1658</v>
      </c>
      <c r="F13" s="8">
        <f t="shared" si="0"/>
        <v>4974</v>
      </c>
    </row>
    <row r="14" spans="1:6" s="3" customFormat="1" ht="12.75" customHeight="1">
      <c r="A14" s="11">
        <v>7</v>
      </c>
      <c r="B14" s="4" t="s">
        <v>2</v>
      </c>
      <c r="C14" s="4" t="s">
        <v>21</v>
      </c>
      <c r="D14" s="2">
        <v>3</v>
      </c>
      <c r="E14" s="37">
        <v>6388</v>
      </c>
      <c r="F14" s="8">
        <f t="shared" si="0"/>
        <v>19164</v>
      </c>
    </row>
    <row r="15" spans="1:6" s="3" customFormat="1" ht="13.5" customHeight="1">
      <c r="A15" s="11">
        <v>8</v>
      </c>
      <c r="B15" s="4" t="s">
        <v>16</v>
      </c>
      <c r="C15" s="4" t="s">
        <v>45</v>
      </c>
      <c r="D15" s="2">
        <v>1</v>
      </c>
      <c r="E15" s="37">
        <v>12459</v>
      </c>
      <c r="F15" s="8">
        <f t="shared" si="0"/>
        <v>12459</v>
      </c>
    </row>
    <row r="16" spans="1:6" s="3" customFormat="1" ht="12.75" customHeight="1">
      <c r="A16" s="11">
        <v>9</v>
      </c>
      <c r="B16" s="12" t="s">
        <v>6</v>
      </c>
      <c r="C16" s="4" t="s">
        <v>34</v>
      </c>
      <c r="D16" s="2">
        <v>1</v>
      </c>
      <c r="E16" s="37">
        <v>8299</v>
      </c>
      <c r="F16" s="8">
        <f t="shared" si="0"/>
        <v>8299</v>
      </c>
    </row>
    <row r="17" spans="1:6" s="3" customFormat="1" ht="13.5" customHeight="1">
      <c r="A17" s="11">
        <v>10</v>
      </c>
      <c r="B17" s="12" t="s">
        <v>4</v>
      </c>
      <c r="C17" s="4" t="s">
        <v>22</v>
      </c>
      <c r="D17" s="2">
        <v>1</v>
      </c>
      <c r="E17" s="37">
        <v>11377</v>
      </c>
      <c r="F17" s="8">
        <f t="shared" si="0"/>
        <v>11377</v>
      </c>
    </row>
    <row r="18" spans="1:6" s="3" customFormat="1" ht="14.25" customHeight="1">
      <c r="A18" s="11">
        <v>11</v>
      </c>
      <c r="B18" s="12" t="s">
        <v>5</v>
      </c>
      <c r="C18" s="4" t="s">
        <v>32</v>
      </c>
      <c r="D18" s="2">
        <v>1</v>
      </c>
      <c r="E18" s="37">
        <v>1528</v>
      </c>
      <c r="F18" s="8">
        <f t="shared" si="0"/>
        <v>1528</v>
      </c>
    </row>
    <row r="19" spans="1:7" s="5" customFormat="1" ht="14.25" customHeight="1">
      <c r="A19" s="185" t="s">
        <v>69</v>
      </c>
      <c r="B19" s="185"/>
      <c r="C19" s="185"/>
      <c r="D19" s="185"/>
      <c r="E19" s="185"/>
      <c r="F19" s="20">
        <f>SUM(F6,$F$33)</f>
        <v>467923</v>
      </c>
      <c r="G19" s="6"/>
    </row>
    <row r="20" spans="1:7" s="5" customFormat="1" ht="9.75" customHeight="1">
      <c r="A20" s="186"/>
      <c r="B20" s="186"/>
      <c r="C20" s="186"/>
      <c r="D20" s="186"/>
      <c r="E20" s="186"/>
      <c r="F20" s="186"/>
      <c r="G20" s="6"/>
    </row>
    <row r="21" spans="1:7" s="5" customFormat="1" ht="15.75">
      <c r="A21" s="191" t="s">
        <v>46</v>
      </c>
      <c r="B21" s="191"/>
      <c r="C21" s="191"/>
      <c r="D21" s="191"/>
      <c r="E21" s="191"/>
      <c r="F21" s="23">
        <f>SUM(F23:F28)</f>
        <v>331768</v>
      </c>
      <c r="G21" s="6"/>
    </row>
    <row r="22" spans="1:7" s="5" customFormat="1" ht="14.25" customHeight="1">
      <c r="A22" s="13" t="s">
        <v>7</v>
      </c>
      <c r="B22" s="14" t="s">
        <v>0</v>
      </c>
      <c r="C22" s="15" t="s">
        <v>13</v>
      </c>
      <c r="D22" s="15" t="s">
        <v>20</v>
      </c>
      <c r="E22" s="15" t="s">
        <v>19</v>
      </c>
      <c r="F22" s="15" t="s">
        <v>18</v>
      </c>
      <c r="G22" s="6"/>
    </row>
    <row r="23" spans="1:7" s="5" customFormat="1" ht="14.25" customHeight="1">
      <c r="A23" s="32">
        <v>1</v>
      </c>
      <c r="B23" s="33" t="s">
        <v>1</v>
      </c>
      <c r="C23" s="33" t="s">
        <v>62</v>
      </c>
      <c r="D23" s="32">
        <v>3</v>
      </c>
      <c r="E23" s="34">
        <v>96100</v>
      </c>
      <c r="F23" s="34">
        <f aca="true" t="shared" si="1" ref="F23:F28">E23*D23</f>
        <v>288300</v>
      </c>
      <c r="G23" s="6"/>
    </row>
    <row r="24" spans="1:7" s="5" customFormat="1" ht="14.25" customHeight="1">
      <c r="A24" s="11">
        <v>2</v>
      </c>
      <c r="B24" s="4" t="s">
        <v>2</v>
      </c>
      <c r="C24" s="4" t="s">
        <v>21</v>
      </c>
      <c r="D24" s="2">
        <v>3</v>
      </c>
      <c r="E24" s="37">
        <v>6388</v>
      </c>
      <c r="F24" s="8">
        <f t="shared" si="1"/>
        <v>19164</v>
      </c>
      <c r="G24" s="6"/>
    </row>
    <row r="25" spans="1:7" s="5" customFormat="1" ht="14.25" customHeight="1">
      <c r="A25" s="11">
        <v>3</v>
      </c>
      <c r="B25" s="12" t="s">
        <v>6</v>
      </c>
      <c r="C25" s="4" t="s">
        <v>34</v>
      </c>
      <c r="D25" s="2">
        <v>1</v>
      </c>
      <c r="E25" s="37">
        <v>8299</v>
      </c>
      <c r="F25" s="8">
        <f t="shared" si="1"/>
        <v>8299</v>
      </c>
      <c r="G25" s="6"/>
    </row>
    <row r="26" spans="1:7" s="5" customFormat="1" ht="14.25" customHeight="1">
      <c r="A26" s="11">
        <v>4</v>
      </c>
      <c r="B26" s="12" t="s">
        <v>4</v>
      </c>
      <c r="C26" s="4" t="s">
        <v>22</v>
      </c>
      <c r="D26" s="2">
        <v>1</v>
      </c>
      <c r="E26" s="37">
        <v>11377</v>
      </c>
      <c r="F26" s="8">
        <f t="shared" si="1"/>
        <v>11377</v>
      </c>
      <c r="G26" s="6"/>
    </row>
    <row r="27" spans="1:7" s="5" customFormat="1" ht="15" customHeight="1">
      <c r="A27" s="11">
        <v>5</v>
      </c>
      <c r="B27" s="12" t="s">
        <v>5</v>
      </c>
      <c r="C27" s="4" t="s">
        <v>32</v>
      </c>
      <c r="D27" s="2">
        <v>1</v>
      </c>
      <c r="E27" s="37">
        <v>1528</v>
      </c>
      <c r="F27" s="8">
        <f t="shared" si="1"/>
        <v>1528</v>
      </c>
      <c r="G27" s="6"/>
    </row>
    <row r="28" spans="1:7" s="5" customFormat="1" ht="14.25" customHeight="1">
      <c r="A28" s="11">
        <v>6</v>
      </c>
      <c r="B28" s="7" t="s">
        <v>59</v>
      </c>
      <c r="C28" s="31" t="s">
        <v>60</v>
      </c>
      <c r="D28" s="2">
        <v>1</v>
      </c>
      <c r="E28" s="37">
        <v>3100</v>
      </c>
      <c r="F28" s="8">
        <f t="shared" si="1"/>
        <v>3100</v>
      </c>
      <c r="G28" s="6"/>
    </row>
    <row r="29" spans="1:7" s="16" customFormat="1" ht="13.5" customHeight="1">
      <c r="A29" s="185" t="s">
        <v>69</v>
      </c>
      <c r="B29" s="185"/>
      <c r="C29" s="185"/>
      <c r="D29" s="185"/>
      <c r="E29" s="185"/>
      <c r="F29" s="20">
        <f>SUM(F21,$F$33)</f>
        <v>391768</v>
      </c>
      <c r="G29" s="17"/>
    </row>
    <row r="30" spans="1:7" s="5" customFormat="1" ht="9.75" customHeight="1">
      <c r="A30" s="186"/>
      <c r="B30" s="186"/>
      <c r="C30" s="186"/>
      <c r="D30" s="186"/>
      <c r="E30" s="186"/>
      <c r="F30" s="186"/>
      <c r="G30" s="6"/>
    </row>
    <row r="31" spans="1:6" ht="20.25" customHeight="1">
      <c r="A31" s="187" t="s">
        <v>40</v>
      </c>
      <c r="B31" s="187"/>
      <c r="C31" s="187"/>
      <c r="D31" s="187"/>
      <c r="E31" s="187"/>
      <c r="F31" s="187"/>
    </row>
    <row r="32" spans="1:6" ht="15.75" customHeight="1">
      <c r="A32" s="192" t="s">
        <v>85</v>
      </c>
      <c r="B32" s="192"/>
      <c r="C32" s="192"/>
      <c r="D32" s="53"/>
      <c r="E32" s="83">
        <f>ROUNDUP(12*200*D33*0.8/1000,0)</f>
        <v>8</v>
      </c>
      <c r="F32" s="42" t="s">
        <v>72</v>
      </c>
    </row>
    <row r="33" spans="1:6" ht="12.75">
      <c r="A33" s="11">
        <v>1</v>
      </c>
      <c r="B33" s="45" t="s">
        <v>77</v>
      </c>
      <c r="C33" s="7" t="s">
        <v>104</v>
      </c>
      <c r="D33" s="2">
        <v>4</v>
      </c>
      <c r="E33" s="37">
        <v>15000</v>
      </c>
      <c r="F33" s="8">
        <f>E33*D33</f>
        <v>60000</v>
      </c>
    </row>
    <row r="34" spans="1:6" ht="12.75">
      <c r="A34" s="192" t="s">
        <v>85</v>
      </c>
      <c r="B34" s="192"/>
      <c r="C34" s="192"/>
      <c r="D34" s="53"/>
      <c r="E34" s="83">
        <f>ROUNDUP(12*200*D35*0.8/1000,0)</f>
        <v>16</v>
      </c>
      <c r="F34" s="42" t="s">
        <v>72</v>
      </c>
    </row>
    <row r="35" spans="1:6" ht="12.75">
      <c r="A35" s="11">
        <v>2</v>
      </c>
      <c r="B35" s="45" t="s">
        <v>77</v>
      </c>
      <c r="C35" s="7" t="s">
        <v>104</v>
      </c>
      <c r="D35" s="2">
        <v>8</v>
      </c>
      <c r="E35" s="37">
        <v>15000</v>
      </c>
      <c r="F35" s="8">
        <f>E35*D35</f>
        <v>120000</v>
      </c>
    </row>
    <row r="36" spans="1:6" ht="12.75">
      <c r="A36" s="192" t="s">
        <v>85</v>
      </c>
      <c r="B36" s="192"/>
      <c r="C36" s="192"/>
      <c r="D36" s="53"/>
      <c r="E36" s="83">
        <f>ROUNDUP(12*200*D37*0.8/1000,0)</f>
        <v>24</v>
      </c>
      <c r="F36" s="42" t="s">
        <v>72</v>
      </c>
    </row>
    <row r="37" spans="1:6" ht="12.75" customHeight="1">
      <c r="A37" s="11">
        <v>3</v>
      </c>
      <c r="B37" s="45" t="s">
        <v>77</v>
      </c>
      <c r="C37" s="7" t="s">
        <v>104</v>
      </c>
      <c r="D37" s="2">
        <v>12</v>
      </c>
      <c r="E37" s="37">
        <v>15000</v>
      </c>
      <c r="F37" s="8">
        <f>E37*D37</f>
        <v>180000</v>
      </c>
    </row>
    <row r="38" ht="12.75" customHeight="1"/>
    <row r="39" spans="1:6" s="22" customFormat="1" ht="15.75">
      <c r="A39" s="187" t="s">
        <v>82</v>
      </c>
      <c r="B39" s="187"/>
      <c r="C39" s="187"/>
      <c r="D39" s="187"/>
      <c r="E39" s="187"/>
      <c r="F39" s="187"/>
    </row>
    <row r="40" spans="1:6" ht="38.25">
      <c r="A40" s="50">
        <v>1</v>
      </c>
      <c r="B40" s="43" t="s">
        <v>17</v>
      </c>
      <c r="C40" s="44" t="s">
        <v>84</v>
      </c>
      <c r="D40" s="2">
        <v>0</v>
      </c>
      <c r="E40" s="37">
        <v>12000</v>
      </c>
      <c r="F40" s="8">
        <f>E40*D40</f>
        <v>0</v>
      </c>
    </row>
    <row r="41" spans="1:6" ht="25.5">
      <c r="A41" s="50">
        <v>2</v>
      </c>
      <c r="B41" s="43" t="s">
        <v>73</v>
      </c>
      <c r="C41" s="44" t="s">
        <v>74</v>
      </c>
      <c r="D41" s="2">
        <v>0</v>
      </c>
      <c r="E41" s="37">
        <v>10000</v>
      </c>
      <c r="F41" s="8">
        <f>E41*D41</f>
        <v>0</v>
      </c>
    </row>
    <row r="42" spans="1:6" ht="25.5">
      <c r="A42" s="50">
        <v>3</v>
      </c>
      <c r="B42" s="43" t="s">
        <v>75</v>
      </c>
      <c r="C42" s="44" t="s">
        <v>78</v>
      </c>
      <c r="D42" s="46">
        <v>0</v>
      </c>
      <c r="E42" s="47">
        <v>16130</v>
      </c>
      <c r="F42" s="48">
        <f>E42*D42</f>
        <v>0</v>
      </c>
    </row>
    <row r="43" spans="1:6" ht="12.75" customHeight="1">
      <c r="A43" s="190"/>
      <c r="B43" s="190"/>
      <c r="C43" s="190"/>
      <c r="D43" s="190"/>
      <c r="E43" s="190"/>
      <c r="F43" s="190"/>
    </row>
    <row r="44" spans="1:6" ht="39.75" customHeight="1">
      <c r="A44" s="188" t="s">
        <v>83</v>
      </c>
      <c r="B44" s="189"/>
      <c r="C44" s="189"/>
      <c r="D44" s="189"/>
      <c r="E44" s="189"/>
      <c r="F44" s="189"/>
    </row>
    <row r="45" ht="12.75" customHeight="1"/>
    <row r="46" spans="1:3" ht="12.75">
      <c r="A46" s="158" t="s">
        <v>33</v>
      </c>
      <c r="B46" s="158"/>
      <c r="C46" s="158"/>
    </row>
  </sheetData>
  <sheetProtection/>
  <mergeCells count="19">
    <mergeCell ref="A29:E29"/>
    <mergeCell ref="A30:F30"/>
    <mergeCell ref="A31:F31"/>
    <mergeCell ref="A46:C46"/>
    <mergeCell ref="A39:F39"/>
    <mergeCell ref="A43:F43"/>
    <mergeCell ref="A44:F44"/>
    <mergeCell ref="A32:C32"/>
    <mergeCell ref="A34:C34"/>
    <mergeCell ref="A36:C36"/>
    <mergeCell ref="A21:E21"/>
    <mergeCell ref="A20:F20"/>
    <mergeCell ref="A1:C1"/>
    <mergeCell ref="D1:E1"/>
    <mergeCell ref="A19:E19"/>
    <mergeCell ref="A3:F3"/>
    <mergeCell ref="A4:F4"/>
    <mergeCell ref="A6:E6"/>
    <mergeCell ref="A5:F5"/>
  </mergeCells>
  <printOptions/>
  <pageMargins left="0.59" right="0.1968503937007874" top="0.15748031496062992" bottom="0.2362204724409449" header="0.24" footer="0.2362204724409449"/>
  <pageSetup horizontalDpi="300" verticalDpi="300" orientation="portrait" scale="90" r:id="rId1"/>
  <rowBreaks count="1" manualBreakCount="1">
    <brk id="4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K14" sqref="K14"/>
    </sheetView>
  </sheetViews>
  <sheetFormatPr defaultColWidth="9.00390625" defaultRowHeight="12.75"/>
  <cols>
    <col min="1" max="1" width="3.625" style="0" customWidth="1"/>
    <col min="2" max="2" width="21.375" style="0" customWidth="1"/>
    <col min="3" max="3" width="57.125" style="0" customWidth="1"/>
    <col min="4" max="4" width="5.375" style="0" customWidth="1"/>
    <col min="5" max="5" width="9.00390625" style="0" customWidth="1"/>
    <col min="6" max="6" width="11.625" style="0" bestFit="1" customWidth="1"/>
  </cols>
  <sheetData>
    <row r="1" spans="1:6" ht="12.75">
      <c r="A1" s="158" t="s">
        <v>33</v>
      </c>
      <c r="B1" s="158"/>
      <c r="C1" s="158"/>
      <c r="D1" s="172" t="s">
        <v>127</v>
      </c>
      <c r="E1" s="172"/>
      <c r="F1" s="21">
        <v>40344</v>
      </c>
    </row>
    <row r="2" spans="3:5" ht="12.75">
      <c r="C2" s="1"/>
      <c r="D2" s="26"/>
      <c r="E2" s="27"/>
    </row>
    <row r="3" spans="1:6" ht="15.75">
      <c r="A3" s="194" t="s">
        <v>142</v>
      </c>
      <c r="B3" s="194"/>
      <c r="C3" s="194"/>
      <c r="D3" s="194"/>
      <c r="E3" s="194"/>
      <c r="F3" s="194"/>
    </row>
    <row r="4" spans="1:6" ht="12.75">
      <c r="A4" s="199" t="s">
        <v>128</v>
      </c>
      <c r="B4" s="199"/>
      <c r="C4" s="199"/>
      <c r="D4" s="199"/>
      <c r="E4" s="199"/>
      <c r="F4" s="199"/>
    </row>
    <row r="5" spans="1:6" ht="15.75">
      <c r="A5" s="187"/>
      <c r="B5" s="187"/>
      <c r="C5" s="187"/>
      <c r="D5" s="187"/>
      <c r="E5" s="187"/>
      <c r="F5" s="187"/>
    </row>
    <row r="6" spans="1:6" ht="15.75">
      <c r="A6" s="196" t="s">
        <v>129</v>
      </c>
      <c r="B6" s="196"/>
      <c r="C6" s="196"/>
      <c r="D6" s="196"/>
      <c r="E6" s="196"/>
      <c r="F6" s="90">
        <f>SUM(F8:F11)</f>
        <v>54316</v>
      </c>
    </row>
    <row r="7" spans="1:6" ht="12.75">
      <c r="A7" s="13" t="s">
        <v>7</v>
      </c>
      <c r="B7" s="14" t="s">
        <v>0</v>
      </c>
      <c r="C7" s="15" t="s">
        <v>13</v>
      </c>
      <c r="D7" s="15" t="s">
        <v>20</v>
      </c>
      <c r="E7" s="15" t="s">
        <v>19</v>
      </c>
      <c r="F7" s="15" t="s">
        <v>18</v>
      </c>
    </row>
    <row r="8" spans="1:6" ht="25.5">
      <c r="A8" s="32">
        <v>1</v>
      </c>
      <c r="B8" s="33" t="s">
        <v>103</v>
      </c>
      <c r="C8" s="33" t="s">
        <v>130</v>
      </c>
      <c r="D8" s="32">
        <v>1</v>
      </c>
      <c r="E8" s="34">
        <v>43900</v>
      </c>
      <c r="F8" s="34">
        <f>E8*D8</f>
        <v>43900</v>
      </c>
    </row>
    <row r="9" spans="1:6" ht="12.75">
      <c r="A9" s="11">
        <v>2</v>
      </c>
      <c r="B9" s="4" t="s">
        <v>2</v>
      </c>
      <c r="C9" s="12" t="s">
        <v>21</v>
      </c>
      <c r="D9" s="2">
        <v>1</v>
      </c>
      <c r="E9" s="37">
        <v>6388</v>
      </c>
      <c r="F9" s="8">
        <f>E9*D9</f>
        <v>6388</v>
      </c>
    </row>
    <row r="10" spans="1:6" ht="12.75">
      <c r="A10" s="11">
        <v>3</v>
      </c>
      <c r="B10" s="12" t="s">
        <v>5</v>
      </c>
      <c r="C10" s="4" t="s">
        <v>32</v>
      </c>
      <c r="D10" s="2">
        <v>1</v>
      </c>
      <c r="E10" s="37">
        <v>1528</v>
      </c>
      <c r="F10" s="8">
        <f>E10*D10</f>
        <v>1528</v>
      </c>
    </row>
    <row r="11" spans="1:6" ht="12.75">
      <c r="A11" s="11">
        <v>4</v>
      </c>
      <c r="B11" s="7" t="s">
        <v>56</v>
      </c>
      <c r="C11" s="31" t="s">
        <v>57</v>
      </c>
      <c r="D11" s="2">
        <v>1</v>
      </c>
      <c r="E11" s="37">
        <v>2500</v>
      </c>
      <c r="F11" s="8">
        <f>E11*D11</f>
        <v>2500</v>
      </c>
    </row>
    <row r="12" spans="1:6" ht="12.75">
      <c r="A12" s="200" t="s">
        <v>131</v>
      </c>
      <c r="B12" s="200"/>
      <c r="C12" s="200"/>
      <c r="D12" s="200"/>
      <c r="E12" s="200"/>
      <c r="F12" s="91">
        <f>SUM(F6,$F$24)</f>
        <v>84316</v>
      </c>
    </row>
    <row r="13" spans="1:6" ht="15.75">
      <c r="A13" s="186"/>
      <c r="B13" s="186"/>
      <c r="C13" s="186"/>
      <c r="D13" s="186"/>
      <c r="E13" s="186"/>
      <c r="F13" s="186"/>
    </row>
    <row r="14" spans="1:6" ht="15.75">
      <c r="A14" s="191" t="s">
        <v>132</v>
      </c>
      <c r="B14" s="191"/>
      <c r="C14" s="191"/>
      <c r="D14" s="191"/>
      <c r="E14" s="191"/>
      <c r="F14" s="92">
        <f>SUM(F16:F19)</f>
        <v>78016</v>
      </c>
    </row>
    <row r="15" spans="1:6" ht="12.75">
      <c r="A15" s="13" t="s">
        <v>7</v>
      </c>
      <c r="B15" s="14" t="s">
        <v>0</v>
      </c>
      <c r="C15" s="15" t="s">
        <v>13</v>
      </c>
      <c r="D15" s="15" t="s">
        <v>20</v>
      </c>
      <c r="E15" s="15" t="s">
        <v>19</v>
      </c>
      <c r="F15" s="15" t="s">
        <v>18</v>
      </c>
    </row>
    <row r="16" spans="1:6" ht="25.5">
      <c r="A16" s="32">
        <v>1</v>
      </c>
      <c r="B16" s="33" t="s">
        <v>133</v>
      </c>
      <c r="C16" s="33" t="s">
        <v>134</v>
      </c>
      <c r="D16" s="32">
        <v>1</v>
      </c>
      <c r="E16" s="34">
        <v>67000</v>
      </c>
      <c r="F16" s="34">
        <f>E16*D16</f>
        <v>67000</v>
      </c>
    </row>
    <row r="17" spans="1:6" ht="12.75">
      <c r="A17" s="11">
        <v>2</v>
      </c>
      <c r="B17" s="4" t="s">
        <v>135</v>
      </c>
      <c r="C17" s="4" t="s">
        <v>136</v>
      </c>
      <c r="D17" s="2">
        <v>1</v>
      </c>
      <c r="E17" s="37">
        <v>6388</v>
      </c>
      <c r="F17" s="8">
        <f>E17*D17</f>
        <v>6388</v>
      </c>
    </row>
    <row r="18" spans="1:6" ht="12.75">
      <c r="A18" s="11">
        <v>3</v>
      </c>
      <c r="B18" s="12" t="s">
        <v>5</v>
      </c>
      <c r="C18" s="4" t="s">
        <v>32</v>
      </c>
      <c r="D18" s="2">
        <v>1</v>
      </c>
      <c r="E18" s="37">
        <v>1528</v>
      </c>
      <c r="F18" s="8">
        <f>E18*D18</f>
        <v>1528</v>
      </c>
    </row>
    <row r="19" spans="1:6" ht="12.75">
      <c r="A19" s="11">
        <v>4</v>
      </c>
      <c r="B19" s="7" t="s">
        <v>59</v>
      </c>
      <c r="C19" s="31" t="s">
        <v>60</v>
      </c>
      <c r="D19" s="2">
        <v>1</v>
      </c>
      <c r="E19" s="37">
        <v>3100</v>
      </c>
      <c r="F19" s="8">
        <f>E19*D19</f>
        <v>3100</v>
      </c>
    </row>
    <row r="20" spans="1:6" ht="12.75">
      <c r="A20" s="201" t="s">
        <v>137</v>
      </c>
      <c r="B20" s="201"/>
      <c r="C20" s="201"/>
      <c r="D20" s="201"/>
      <c r="E20" s="201"/>
      <c r="F20" s="91">
        <f>SUM(F14,$F$26)</f>
        <v>138016</v>
      </c>
    </row>
    <row r="21" spans="1:6" s="22" customFormat="1" ht="12.75">
      <c r="A21" s="202"/>
      <c r="B21" s="202"/>
      <c r="C21" s="202"/>
      <c r="D21" s="202"/>
      <c r="E21" s="202"/>
      <c r="F21" s="202"/>
    </row>
    <row r="22" spans="1:6" ht="15.75">
      <c r="A22" s="187" t="s">
        <v>40</v>
      </c>
      <c r="B22" s="187"/>
      <c r="C22" s="187"/>
      <c r="D22" s="187"/>
      <c r="E22" s="187"/>
      <c r="F22" s="187"/>
    </row>
    <row r="23" spans="1:6" ht="12.75">
      <c r="A23" s="192" t="s">
        <v>85</v>
      </c>
      <c r="B23" s="192"/>
      <c r="C23" s="192"/>
      <c r="D23" s="53"/>
      <c r="E23" s="83">
        <f>ROUNDUP(12*200*D24*0.8/1000,0)</f>
        <v>4</v>
      </c>
      <c r="F23" s="42" t="s">
        <v>72</v>
      </c>
    </row>
    <row r="24" spans="1:6" ht="12.75">
      <c r="A24" s="11">
        <v>1</v>
      </c>
      <c r="B24" s="45" t="s">
        <v>77</v>
      </c>
      <c r="C24" s="7" t="s">
        <v>104</v>
      </c>
      <c r="D24" s="2">
        <v>2</v>
      </c>
      <c r="E24" s="37">
        <v>15000</v>
      </c>
      <c r="F24" s="8">
        <f>E24*D24</f>
        <v>30000</v>
      </c>
    </row>
    <row r="25" spans="1:6" ht="12.75">
      <c r="A25" s="192" t="s">
        <v>85</v>
      </c>
      <c r="B25" s="192"/>
      <c r="C25" s="192"/>
      <c r="D25" s="53"/>
      <c r="E25" s="83">
        <f>ROUNDUP(12*200*D26*0.8/1000,0)</f>
        <v>8</v>
      </c>
      <c r="F25" s="42" t="s">
        <v>72</v>
      </c>
    </row>
    <row r="26" spans="1:6" ht="12.75">
      <c r="A26" s="11">
        <v>2</v>
      </c>
      <c r="B26" s="45" t="s">
        <v>77</v>
      </c>
      <c r="C26" s="7" t="s">
        <v>104</v>
      </c>
      <c r="D26" s="2">
        <v>4</v>
      </c>
      <c r="E26" s="37">
        <v>15000</v>
      </c>
      <c r="F26" s="8">
        <f>E26*D26</f>
        <v>60000</v>
      </c>
    </row>
    <row r="27" spans="1:6" ht="12.75">
      <c r="A27" s="192" t="s">
        <v>85</v>
      </c>
      <c r="B27" s="192"/>
      <c r="C27" s="192"/>
      <c r="D27" s="53"/>
      <c r="E27" s="83">
        <f>ROUNDUP(12*200*D28*0.8/1000,0)</f>
        <v>16</v>
      </c>
      <c r="F27" s="42" t="s">
        <v>72</v>
      </c>
    </row>
    <row r="28" spans="1:6" ht="12.75">
      <c r="A28" s="11">
        <v>3</v>
      </c>
      <c r="B28" s="45" t="s">
        <v>77</v>
      </c>
      <c r="C28" s="7" t="s">
        <v>104</v>
      </c>
      <c r="D28" s="2">
        <v>8</v>
      </c>
      <c r="E28" s="37">
        <v>15000</v>
      </c>
      <c r="F28" s="8">
        <f>E28*D28</f>
        <v>120000</v>
      </c>
    </row>
    <row r="29" spans="1:6" ht="12.75">
      <c r="A29" s="192" t="s">
        <v>85</v>
      </c>
      <c r="B29" s="192"/>
      <c r="C29" s="192"/>
      <c r="D29" s="53"/>
      <c r="E29" s="83">
        <f>ROUNDUP(12*200*D30*0.8/1000,0)</f>
        <v>24</v>
      </c>
      <c r="F29" s="42" t="s">
        <v>72</v>
      </c>
    </row>
    <row r="30" spans="1:6" ht="12.75">
      <c r="A30" s="11">
        <v>4</v>
      </c>
      <c r="B30" s="45" t="s">
        <v>77</v>
      </c>
      <c r="C30" s="7" t="s">
        <v>104</v>
      </c>
      <c r="D30" s="2">
        <v>12</v>
      </c>
      <c r="E30" s="37">
        <v>15000</v>
      </c>
      <c r="F30" s="8">
        <f>E30*D30</f>
        <v>180000</v>
      </c>
    </row>
    <row r="31" spans="1:6" ht="12.75">
      <c r="A31" s="190"/>
      <c r="B31" s="190"/>
      <c r="C31" s="190"/>
      <c r="D31" s="190"/>
      <c r="E31" s="190"/>
      <c r="F31" s="190"/>
    </row>
    <row r="32" spans="1:6" ht="15.75">
      <c r="A32" s="187" t="s">
        <v>82</v>
      </c>
      <c r="B32" s="187"/>
      <c r="C32" s="187"/>
      <c r="D32" s="187"/>
      <c r="E32" s="187"/>
      <c r="F32" s="187"/>
    </row>
    <row r="33" spans="1:6" ht="38.25">
      <c r="A33" s="50">
        <v>1</v>
      </c>
      <c r="B33" s="43" t="s">
        <v>17</v>
      </c>
      <c r="C33" s="44" t="s">
        <v>84</v>
      </c>
      <c r="D33" s="2">
        <v>0</v>
      </c>
      <c r="E33" s="37">
        <v>12000</v>
      </c>
      <c r="F33" s="8">
        <f>E33*D33</f>
        <v>0</v>
      </c>
    </row>
    <row r="34" spans="1:6" ht="25.5">
      <c r="A34" s="50">
        <v>2</v>
      </c>
      <c r="B34" s="43" t="s">
        <v>73</v>
      </c>
      <c r="C34" s="44" t="s">
        <v>74</v>
      </c>
      <c r="D34" s="2">
        <v>0</v>
      </c>
      <c r="E34" s="37">
        <v>10000</v>
      </c>
      <c r="F34" s="8">
        <f>E34*D34</f>
        <v>0</v>
      </c>
    </row>
    <row r="35" spans="1:6" ht="25.5">
      <c r="A35" s="50">
        <v>3</v>
      </c>
      <c r="B35" s="43" t="s">
        <v>75</v>
      </c>
      <c r="C35" s="44" t="s">
        <v>78</v>
      </c>
      <c r="D35" s="46">
        <v>0</v>
      </c>
      <c r="E35" s="47">
        <v>16130</v>
      </c>
      <c r="F35" s="48">
        <f>E35*D35</f>
        <v>0</v>
      </c>
    </row>
    <row r="36" spans="1:6" ht="12.75">
      <c r="A36" s="190"/>
      <c r="B36" s="190"/>
      <c r="C36" s="190"/>
      <c r="D36" s="190"/>
      <c r="E36" s="190"/>
      <c r="F36" s="190"/>
    </row>
    <row r="37" spans="1:6" ht="12.75">
      <c r="A37" s="188" t="s">
        <v>138</v>
      </c>
      <c r="B37" s="189"/>
      <c r="C37" s="189"/>
      <c r="D37" s="189"/>
      <c r="E37" s="189"/>
      <c r="F37" s="189"/>
    </row>
    <row r="38" ht="12.75">
      <c r="C38" s="1"/>
    </row>
    <row r="39" spans="1:3" ht="12.75">
      <c r="A39" s="158" t="s">
        <v>33</v>
      </c>
      <c r="B39" s="158"/>
      <c r="C39" s="158"/>
    </row>
  </sheetData>
  <mergeCells count="21">
    <mergeCell ref="A36:F36"/>
    <mergeCell ref="A37:F37"/>
    <mergeCell ref="A39:C39"/>
    <mergeCell ref="A21:F21"/>
    <mergeCell ref="A31:F31"/>
    <mergeCell ref="A25:C25"/>
    <mergeCell ref="A27:C27"/>
    <mergeCell ref="A29:C29"/>
    <mergeCell ref="A32:F32"/>
    <mergeCell ref="A14:E14"/>
    <mergeCell ref="A20:E20"/>
    <mergeCell ref="A22:F22"/>
    <mergeCell ref="A23:C23"/>
    <mergeCell ref="A5:F5"/>
    <mergeCell ref="A6:E6"/>
    <mergeCell ref="A12:E12"/>
    <mergeCell ref="A13:F13"/>
    <mergeCell ref="A1:C1"/>
    <mergeCell ref="D1:E1"/>
    <mergeCell ref="A3:F3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www.ValleyWinds.ru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резервное электроснабжение дома</cp:keywords>
  <dc:description/>
  <cp:lastModifiedBy>abolshakov</cp:lastModifiedBy>
  <cp:lastPrinted>2010-06-15T15:34:57Z</cp:lastPrinted>
  <dcterms:created xsi:type="dcterms:W3CDTF">2009-12-16T15:39:07Z</dcterms:created>
  <dcterms:modified xsi:type="dcterms:W3CDTF">2010-06-16T08:41:16Z</dcterms:modified>
  <cp:category/>
  <cp:version/>
  <cp:contentType/>
  <cp:contentStatus/>
</cp:coreProperties>
</file>